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4-ДЪРЖАВНА ПОМОЩ\9-СХЕМА-9\Администриране на списък 30\Пакет_чл.32_списък_30\"/>
    </mc:Choice>
  </mc:AlternateContent>
  <bookViews>
    <workbookView xWindow="-105" yWindow="-105" windowWidth="23250" windowHeight="12570" activeTab="1"/>
  </bookViews>
  <sheets>
    <sheet name="ФО" sheetId="2" r:id="rId1"/>
    <sheet name="Списък 30 Февруари" sheetId="4" r:id="rId2"/>
    <sheet name="ОДОБРЕНИ - НОЕМВРИ" sheetId="7" r:id="rId3"/>
    <sheet name="ОДОБРЕНИ - ДЕКЕМВРИ" sheetId="8" r:id="rId4"/>
  </sheets>
  <definedNames>
    <definedName name="_xlnm._FilterDatabase" localSheetId="3" hidden="1">'ОДОБРЕНИ - ДЕКЕМВРИ'!$A$3:$I$26</definedName>
    <definedName name="_xlnm._FilterDatabase" localSheetId="2" hidden="1">'ОДОБРЕНИ - НОЕМВРИ'!$B$3:$I$28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" l="1"/>
  <c r="D16" i="2"/>
  <c r="E16" i="2"/>
  <c r="G16" i="2"/>
  <c r="H16" i="2"/>
  <c r="F9" i="2"/>
  <c r="F10" i="2"/>
  <c r="F11" i="2"/>
  <c r="I26" i="8" l="1"/>
  <c r="H26" i="8"/>
  <c r="F26" i="8"/>
  <c r="E26" i="8"/>
  <c r="I28" i="7" l="1"/>
  <c r="H28" i="7"/>
  <c r="F28" i="7"/>
  <c r="E28" i="7"/>
  <c r="H7" i="2" l="1"/>
  <c r="H6" i="2"/>
  <c r="H5" i="2"/>
  <c r="H4" i="2"/>
  <c r="G7" i="2"/>
  <c r="G6" i="2"/>
  <c r="G5" i="2"/>
  <c r="G4" i="2"/>
  <c r="E7" i="2"/>
  <c r="E6" i="2"/>
  <c r="E5" i="2"/>
  <c r="E4" i="2"/>
  <c r="D7" i="2"/>
  <c r="D6" i="2"/>
  <c r="D5" i="2"/>
  <c r="D4" i="2"/>
  <c r="C7" i="2"/>
  <c r="C6" i="2"/>
  <c r="C5" i="2"/>
  <c r="C4" i="2"/>
  <c r="G93" i="4"/>
  <c r="F93" i="4"/>
  <c r="J92" i="4"/>
  <c r="K92" i="4" s="1"/>
  <c r="J91" i="4"/>
  <c r="K91" i="4" s="1"/>
  <c r="J90" i="4"/>
  <c r="K90" i="4" s="1"/>
  <c r="J89" i="4"/>
  <c r="K89" i="4" s="1"/>
  <c r="J88" i="4"/>
  <c r="K88" i="4" s="1"/>
  <c r="J87" i="4"/>
  <c r="K87" i="4" s="1"/>
  <c r="J86" i="4"/>
  <c r="K86" i="4" s="1"/>
  <c r="J85" i="4"/>
  <c r="K85" i="4" s="1"/>
  <c r="J84" i="4"/>
  <c r="K84" i="4" s="1"/>
  <c r="J83" i="4"/>
  <c r="K83" i="4" s="1"/>
  <c r="J82" i="4"/>
  <c r="K82" i="4" s="1"/>
  <c r="J81" i="4"/>
  <c r="K81" i="4" s="1"/>
  <c r="J80" i="4"/>
  <c r="K80" i="4" s="1"/>
  <c r="J79" i="4"/>
  <c r="K79" i="4" s="1"/>
  <c r="J78" i="4"/>
  <c r="K78" i="4" s="1"/>
  <c r="J77" i="4"/>
  <c r="K77" i="4" s="1"/>
  <c r="J76" i="4"/>
  <c r="K76" i="4" s="1"/>
  <c r="J75" i="4"/>
  <c r="K75" i="4" s="1"/>
  <c r="J74" i="4"/>
  <c r="K74" i="4" s="1"/>
  <c r="J73" i="4"/>
  <c r="K73" i="4" s="1"/>
  <c r="J72" i="4"/>
  <c r="K72" i="4" s="1"/>
  <c r="J71" i="4"/>
  <c r="K71" i="4" s="1"/>
  <c r="J70" i="4"/>
  <c r="K70" i="4" s="1"/>
  <c r="J69" i="4"/>
  <c r="K69" i="4" s="1"/>
  <c r="J68" i="4"/>
  <c r="K68" i="4" s="1"/>
  <c r="J67" i="4"/>
  <c r="K67" i="4" s="1"/>
  <c r="J66" i="4"/>
  <c r="K66" i="4" s="1"/>
  <c r="J65" i="4"/>
  <c r="K65" i="4" s="1"/>
  <c r="J64" i="4"/>
  <c r="K64" i="4" s="1"/>
  <c r="J63" i="4"/>
  <c r="K63" i="4" s="1"/>
  <c r="J62" i="4"/>
  <c r="K62" i="4" s="1"/>
  <c r="J61" i="4"/>
  <c r="K61" i="4" s="1"/>
  <c r="J60" i="4"/>
  <c r="K60" i="4" s="1"/>
  <c r="J59" i="4"/>
  <c r="K59" i="4" s="1"/>
  <c r="J58" i="4"/>
  <c r="K58" i="4" s="1"/>
  <c r="J57" i="4"/>
  <c r="K57" i="4" s="1"/>
  <c r="J56" i="4"/>
  <c r="K56" i="4" s="1"/>
  <c r="J55" i="4"/>
  <c r="K55" i="4" s="1"/>
  <c r="J54" i="4"/>
  <c r="K54" i="4" s="1"/>
  <c r="J53" i="4"/>
  <c r="K53" i="4" s="1"/>
  <c r="J52" i="4"/>
  <c r="K52" i="4" s="1"/>
  <c r="J51" i="4"/>
  <c r="K51" i="4" s="1"/>
  <c r="J50" i="4"/>
  <c r="K50" i="4" s="1"/>
  <c r="J49" i="4"/>
  <c r="K49" i="4" s="1"/>
  <c r="J48" i="4"/>
  <c r="K48" i="4" s="1"/>
  <c r="J47" i="4"/>
  <c r="K47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J40" i="4"/>
  <c r="K40" i="4" s="1"/>
  <c r="J39" i="4"/>
  <c r="K39" i="4" s="1"/>
  <c r="J38" i="4"/>
  <c r="K38" i="4" s="1"/>
  <c r="J37" i="4"/>
  <c r="K37" i="4" s="1"/>
  <c r="J36" i="4"/>
  <c r="K36" i="4" s="1"/>
  <c r="J35" i="4"/>
  <c r="K35" i="4" s="1"/>
  <c r="J34" i="4"/>
  <c r="K34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J10" i="4"/>
  <c r="K10" i="4" s="1"/>
  <c r="J9" i="4"/>
  <c r="K9" i="4" s="1"/>
  <c r="J8" i="4"/>
  <c r="K8" i="4" s="1"/>
  <c r="J7" i="4"/>
  <c r="K7" i="4" s="1"/>
  <c r="J6" i="4"/>
  <c r="K6" i="4" s="1"/>
  <c r="J5" i="4"/>
  <c r="K5" i="4" s="1"/>
  <c r="J4" i="4"/>
  <c r="K4" i="4" s="1"/>
  <c r="J3" i="4"/>
  <c r="K3" i="4" s="1"/>
  <c r="F7" i="2" l="1"/>
  <c r="F5" i="2"/>
  <c r="F6" i="2"/>
  <c r="K93" i="4"/>
  <c r="J93" i="4"/>
</calcChain>
</file>

<file path=xl/sharedStrings.xml><?xml version="1.0" encoding="utf-8"?>
<sst xmlns="http://schemas.openxmlformats.org/spreadsheetml/2006/main" count="512" uniqueCount="285">
  <si>
    <t>Проектно предложение</t>
  </si>
  <si>
    <t>ЕИК/ЕГН/Булстат</t>
  </si>
  <si>
    <t>УОЛТЪН АСОШИЙТС БЪЛГАРИЯ ООД</t>
  </si>
  <si>
    <t>АНВЕРС КОМЕРС ЕООД</t>
  </si>
  <si>
    <t>КОМЕТА ЕКСПЕРТ ЕООД</t>
  </si>
  <si>
    <t xml:space="preserve">ДАЛИЯ ГАРДЪН ООД </t>
  </si>
  <si>
    <t>КАМХАУС ООД</t>
  </si>
  <si>
    <t>РОМЕО 999 ЕООД</t>
  </si>
  <si>
    <t>ЛЕТИЩЕ СОФИЯ ЕАД</t>
  </si>
  <si>
    <t>ОРБЕЛОС БГ ООД</t>
  </si>
  <si>
    <t>БЕСТ ГЕСТ ЕООД</t>
  </si>
  <si>
    <t>ХОТЕЛ ЗАРЯ ЕООД</t>
  </si>
  <si>
    <t>ЮПИ-ТИ ООД</t>
  </si>
  <si>
    <t>БМ ХОТЕЛИ ЕООД</t>
  </si>
  <si>
    <t>ОБЩИНА ВЕЛИКИ ПРЕСЛАВ</t>
  </si>
  <si>
    <t>ОБЩИНА БЯЛА</t>
  </si>
  <si>
    <t>СЕЛЕНА МЕНИДЖМЪНТ ЕООД</t>
  </si>
  <si>
    <t>БАУТЕК БЪЛГАРИЯ ООД</t>
  </si>
  <si>
    <t>ДОАНИ 93 ЕООД</t>
  </si>
  <si>
    <t>ХИТ-СТРОЙ ООД</t>
  </si>
  <si>
    <t>ЕГОСОЛ ЕООД</t>
  </si>
  <si>
    <t>ПРИМАВЕРА ЛУКС ЕООД</t>
  </si>
  <si>
    <t>ПЕНЕЛОПЕ ПРИМОРСКО ЕООД</t>
  </si>
  <si>
    <t>ЮНИПРАЙД ЕООД</t>
  </si>
  <si>
    <t>ЛОТОС МЕНИДЖМЪНТ ЕООД</t>
  </si>
  <si>
    <t>АРИЯ ТУР ЕООД</t>
  </si>
  <si>
    <t>ЮРОПРОПЕРТИС БГ ЕООД</t>
  </si>
  <si>
    <t>БР МЕНИДЖМЪНТ ООД</t>
  </si>
  <si>
    <t>ЕКОГРУП ЕООД</t>
  </si>
  <si>
    <t>ДЖОЙ ТУР ЕООД</t>
  </si>
  <si>
    <t>ТИК ТАК - АТАНАСОВ ЕООД</t>
  </si>
  <si>
    <t>ФАВОРИТ ГРУП ООД</t>
  </si>
  <si>
    <t>МОНОПОЛ МГ ООД</t>
  </si>
  <si>
    <t>Продукт</t>
  </si>
  <si>
    <t>Бр. одобрени
заявления</t>
  </si>
  <si>
    <t>Бр. идентифицирани лица
с право на подпомагане по Програмата</t>
  </si>
  <si>
    <t xml:space="preserve">Бр. верифицирани
нощувки </t>
  </si>
  <si>
    <t>Суми без ДДС</t>
  </si>
  <si>
    <t>Суми  с ДДС</t>
  </si>
  <si>
    <t xml:space="preserve">Одобрени заявления за периода </t>
  </si>
  <si>
    <t xml:space="preserve">Кандидати с 0% ставка по  ЗДДС </t>
  </si>
  <si>
    <t>Кандидати с 9% ставка по ЗДДС</t>
  </si>
  <si>
    <t>Кандидати с 20% ставка по ЗДДС</t>
  </si>
  <si>
    <t>BG-176789478-2022-36-0001</t>
  </si>
  <si>
    <t>BG-176789478-2022-36-0002</t>
  </si>
  <si>
    <t>BG-176789478-2022-36-0003</t>
  </si>
  <si>
    <t>BG-176789478-2022-36-0004</t>
  </si>
  <si>
    <t>BG-176789478-2022-36-0005</t>
  </si>
  <si>
    <t>BG-176789478-2022-36-0006</t>
  </si>
  <si>
    <t>BG-176789478-2022-36-0007</t>
  </si>
  <si>
    <t>BG-176789478-2022-36-0008</t>
  </si>
  <si>
    <t>BG-176789478-2022-36-0009</t>
  </si>
  <si>
    <t>BG-176789478-2022-36-0010</t>
  </si>
  <si>
    <t>BG-176789478-2022-36-0011</t>
  </si>
  <si>
    <t>BG-176789478-2022-36-0012</t>
  </si>
  <si>
    <t>BG-176789478-2022-36-0013</t>
  </si>
  <si>
    <t>BG-176789478-2022-36-0014</t>
  </si>
  <si>
    <t>BG-176789478-2022-36-0015</t>
  </si>
  <si>
    <t>BG-176789478-2022-36-0016</t>
  </si>
  <si>
    <t>BG-176789478-2022-36-0017</t>
  </si>
  <si>
    <t>BG-176789478-2022-36-0018</t>
  </si>
  <si>
    <t>BG-176789478-2022-36-0020</t>
  </si>
  <si>
    <t>BG-176789478-2022-36-0021</t>
  </si>
  <si>
    <t>BG-176789478-2022-36-0022</t>
  </si>
  <si>
    <t>BG-176789478-2022-36-0023</t>
  </si>
  <si>
    <t>BG-176789478-2022-36-0024</t>
  </si>
  <si>
    <t>BG-176789478-2022-36-0025</t>
  </si>
  <si>
    <t>BG-176789478-2022-36-0026</t>
  </si>
  <si>
    <t>BG-176789478-2022-36-0027</t>
  </si>
  <si>
    <t>BG-176789478-2022-36-0028</t>
  </si>
  <si>
    <t>BG-176789478-2022-36-0029</t>
  </si>
  <si>
    <t>BG-176789478-2022-36-0030</t>
  </si>
  <si>
    <t>BG-176789478-2022-36-0031</t>
  </si>
  <si>
    <t>BG-176789478-2022-36-0033</t>
  </si>
  <si>
    <t>BG-176789478-2022-36-0035</t>
  </si>
  <si>
    <t>BG-176789478-2022-36-0037</t>
  </si>
  <si>
    <t>BG-176789478-2022-36-0038</t>
  </si>
  <si>
    <t>BG-176789478-2022-36-0039</t>
  </si>
  <si>
    <t>BG-176789478-2022-36-0040</t>
  </si>
  <si>
    <t>BG-176789478-2022-36-0041</t>
  </si>
  <si>
    <t>BG-176789478-2022-36-0042</t>
  </si>
  <si>
    <t>BG-176789478-2022-36-0043</t>
  </si>
  <si>
    <t>BG-176789478-2022-36-0044</t>
  </si>
  <si>
    <t>BG-176789478-2022-36-0046</t>
  </si>
  <si>
    <t>МЕЖДУНАРОДЕН КОЛЕЖ ООД</t>
  </si>
  <si>
    <t>BG-176789478-2022-36-0047</t>
  </si>
  <si>
    <t>BG-176789478-2022-36-0048</t>
  </si>
  <si>
    <t>BG-176789478-2022-36-0050</t>
  </si>
  <si>
    <t>BG-176789478-2022-36-0051</t>
  </si>
  <si>
    <t>BG-176789478-2022-36-0052</t>
  </si>
  <si>
    <t>BG-176789478-2022-36-0053</t>
  </si>
  <si>
    <t>BG-176789478-2022-36-0054</t>
  </si>
  <si>
    <t>BG-176789478-2022-36-0055</t>
  </si>
  <si>
    <t>BG-176789478-2022-36-0056</t>
  </si>
  <si>
    <t>BG-176789478-2022-36-0057</t>
  </si>
  <si>
    <t>BG-176789478-2022-36-0058</t>
  </si>
  <si>
    <t>BG-176789478-2022-36-0059</t>
  </si>
  <si>
    <t>BG-176789478-2022-36-0060</t>
  </si>
  <si>
    <t>BG-176789478-2022-36-0062</t>
  </si>
  <si>
    <t>BG-176789478-2022-36-0063</t>
  </si>
  <si>
    <t>BG-176789478-2022-36-0064</t>
  </si>
  <si>
    <t>ОЛИМПС ЕООД</t>
  </si>
  <si>
    <t>BG-176789478-2022-36-0065</t>
  </si>
  <si>
    <t>BG-176789478-2022-36-0066</t>
  </si>
  <si>
    <t>BG-176789478-2022-36-0067</t>
  </si>
  <si>
    <t>BG-176789478-2022-36-0069</t>
  </si>
  <si>
    <t>BG-176789478-2022-36-0070</t>
  </si>
  <si>
    <t>BG-176789478-2022-36-0071</t>
  </si>
  <si>
    <t>BG-176789478-2022-36-0072</t>
  </si>
  <si>
    <t>BG-176789478-2022-36-0073</t>
  </si>
  <si>
    <t>BG-176789478-2022-36-0074</t>
  </si>
  <si>
    <t>BG-176789478-2022-36-0075</t>
  </si>
  <si>
    <t>BG-176789478-2022-36-0076</t>
  </si>
  <si>
    <t>BG-176789478-2022-36-0077</t>
  </si>
  <si>
    <t>BG-176789478-2022-36-0078</t>
  </si>
  <si>
    <t>BG-176789478-2022-36-0080</t>
  </si>
  <si>
    <t>BG-176789478-2022-36-0081</t>
  </si>
  <si>
    <t>BG-176789478-2022-36-0085</t>
  </si>
  <si>
    <t>BG-176789478-2022-36-0086</t>
  </si>
  <si>
    <t>BG-176789478-2022-36-0087</t>
  </si>
  <si>
    <t>BG-176789478-2022-36-0088</t>
  </si>
  <si>
    <t>BG-176789478-2022-36-0091</t>
  </si>
  <si>
    <t>BG-176789478-2022-36-0092</t>
  </si>
  <si>
    <t>BG-176789478-2022-36-0094</t>
  </si>
  <si>
    <t>BG-176789478-2022-36-0097</t>
  </si>
  <si>
    <t>BG-176789478-2022-36-0098</t>
  </si>
  <si>
    <t>BG-176789478-2022-36-0100</t>
  </si>
  <si>
    <t>BG-176789478-2022-36-0101</t>
  </si>
  <si>
    <t>BG-176789478-2022-36-0102</t>
  </si>
  <si>
    <t>BG-176789478-2022-36-0103</t>
  </si>
  <si>
    <t>BG-176789478-2022-36-0104</t>
  </si>
  <si>
    <t>BG-176789478-2022-36-0107</t>
  </si>
  <si>
    <t>BG-176789478-2022-36-0110</t>
  </si>
  <si>
    <t>Наименование на кандидата</t>
  </si>
  <si>
    <t>Преминава</t>
  </si>
  <si>
    <t>Бр. допустими регистрации на идентифицирани лица  с право на подпомагане по Програмата</t>
  </si>
  <si>
    <t>Бр. верифицирани нощувки</t>
  </si>
  <si>
    <t>Ставка по ЗДДС</t>
  </si>
  <si>
    <t>Да</t>
  </si>
  <si>
    <t>BG-176789478-2022-36-0019</t>
  </si>
  <si>
    <t>ПРИЗ 2007 ООД</t>
  </si>
  <si>
    <t xml:space="preserve">Е И К ТУРИСТ ГРУП ЕООД </t>
  </si>
  <si>
    <t xml:space="preserve">БР МЕНИДЖМЪНТ ООД </t>
  </si>
  <si>
    <t>СИЛВЕР ЕООД</t>
  </si>
  <si>
    <t>ДЖИ ЕН ИНВЕСТМЪНТ ЕООД</t>
  </si>
  <si>
    <t>ОЛИМПИЯ ГРУП ООД</t>
  </si>
  <si>
    <t>ОБЩИНА ПЛОВДИВ</t>
  </si>
  <si>
    <t>OT 01.02.2025  ДО 04.03.2025 Г.</t>
  </si>
  <si>
    <t>BG-176789478-2022-36-0049</t>
  </si>
  <si>
    <t>ОТЧЕТЕН ПЕРИОД
В евро</t>
  </si>
  <si>
    <t xml:space="preserve">СПИСЪК № 30 ЗА ОДОБРЯВАНЕ НА ПОМОЩ НА КАНДИДАТИТЕ ПО 
 "ПРОГРАМА ЗА ХУМАНИТАРНО ПОДПОМАГАНЕ НА РАЗСЕЛЕНИ ЛИЦА ОТ УКРАЙНА С ПРЕДОСТАВЕНА ВРЕМЕННА ЗАРКИЛА В РЕПУБЛИКА БЪЛГАРИЯ"  
</t>
  </si>
  <si>
    <t>СПИСЪК № 30 ЗА ОДОБРЯВАНЕ НА ПОМОЩ НА КАНДИДАТИТЕ ПО 
 "ПРОГРАМА ЗА ХУМАНИТАРНО ПОДПОМАГАНЕ НА РАЗСЕЛЕНИ ЛИЦА ОТ УКРАЙНА С ПРЕДОСТАВЕНА ВРЕМЕННА ЗАКРИЛА В РЕПУБЛИКА БЪЛГАРИЯ"  
-  ЗА ОТЧЕТНИЯ ПЕРИОД OT 01.02.2025 Г. ДО 04.03.2025 Г.</t>
  </si>
  <si>
    <t>ЯВОР ТРАНС 87 ЕООД</t>
  </si>
  <si>
    <t>ДЕЛТА ПАЛАС ПРИМ ЕООД</t>
  </si>
  <si>
    <t>МОНТАЖИ ЕАД Клон Варна</t>
  </si>
  <si>
    <t>ПОЧИВНА БАЗА НА НАРОДНОТО СЪБРАНИЕ - Велинград</t>
  </si>
  <si>
    <t>СПЕКТЪР 20 ООД</t>
  </si>
  <si>
    <t>ИТ КЪМПАНИ ЕООД</t>
  </si>
  <si>
    <t>ПиИ ГРУП ООД</t>
  </si>
  <si>
    <t>НОРТИКОТУР ООД</t>
  </si>
  <si>
    <t>ДИАН ЛЮБОМИРОВ СИМЕОНОВ</t>
  </si>
  <si>
    <t>ЗОП КОНСУЛТИНГ ЕООД</t>
  </si>
  <si>
    <t>ПОЧИВНА БАЗА СЛЪНЧЕВ БРЯГ</t>
  </si>
  <si>
    <t>ЕТ ЛОРЕТА - Р. ХРИСТОВА</t>
  </si>
  <si>
    <t>МИКОНОС-АЛФА ЕООД</t>
  </si>
  <si>
    <t>СМАРТ ТРЕЙД ЕНД ТРАВЕЛ ООД</t>
  </si>
  <si>
    <t>СЪНСОЛАР ЕООД</t>
  </si>
  <si>
    <t>ХОССАИН ПРОПЪРТИС ЕООД</t>
  </si>
  <si>
    <t>ДАРОВАНИЕ Х ООД ЕООД</t>
  </si>
  <si>
    <t>ПЕРУН-А ЕООД</t>
  </si>
  <si>
    <t>ГРУП 666 ЕООД</t>
  </si>
  <si>
    <t>ТОНИ ЧАВДАРОВ БУДИНОВ</t>
  </si>
  <si>
    <t>ПОЧИВНА БАЗА МОРСКО УТРО</t>
  </si>
  <si>
    <t>ФОНДАЦИЯ БЪЛГАРСКО ДЕТЕ</t>
  </si>
  <si>
    <t>МАРИНА КЕЙП МЕНИДЖМЪНТ ЕООД</t>
  </si>
  <si>
    <t>ХОЛДИНГ БДЖ ЕАД</t>
  </si>
  <si>
    <t>ЕТ РОСА - Руска Минчева</t>
  </si>
  <si>
    <t>ОБЩИНА СТАРА ЗАГОРА</t>
  </si>
  <si>
    <t>АМБАРИЦА-ГО ООД</t>
  </si>
  <si>
    <t>ИКОН-60 ЕООД</t>
  </si>
  <si>
    <t>БУЛТУРС ГРУП ЕООД</t>
  </si>
  <si>
    <t>НАЦИОНАЛЕН ЦЕНТЪР ПО ОБЩЕСТВЕНО ЗДРАВЕ И АНАЛИЗИ</t>
  </si>
  <si>
    <t>ВИХРЕН 88 ООД</t>
  </si>
  <si>
    <t>ВАТОМ ТОМОВИ 1991 ООД</t>
  </si>
  <si>
    <t>ТРЕВЪЛ БГ ООД</t>
  </si>
  <si>
    <t>КОНИКС ТРАВЪЛ ЕООД</t>
  </si>
  <si>
    <t xml:space="preserve">МАЯ АТАНАСОВА НИКОЛОВА </t>
  </si>
  <si>
    <t>ДОРА - 80 ООД</t>
  </si>
  <si>
    <t>М-ПОВЕР-ХЛ ЕООД</t>
  </si>
  <si>
    <t>ЛОТОС РОСИ ЕООД</t>
  </si>
  <si>
    <t>ЕиК НЕДВИЖИМОСТИ БГ ООД</t>
  </si>
  <si>
    <t>КОЛЕЛОТО РЕСТ ООД</t>
  </si>
  <si>
    <t>БАЛАНИ ВЮ ЕООД</t>
  </si>
  <si>
    <t>КРЕДИТ ГЕЙТ ООД</t>
  </si>
  <si>
    <t>ЕТ ПАМ-2000 ПЛАМЕНА ЧЕРЕШАРСКА</t>
  </si>
  <si>
    <t>Цена на бр. нощувка (EUR)</t>
  </si>
  <si>
    <t>Суми без ДДС
(EUR)</t>
  </si>
  <si>
    <t>Суми с ДДС
(EUR)</t>
  </si>
  <si>
    <t>7.67</t>
  </si>
  <si>
    <t>Единична цена на нощувка (без ДДС)</t>
  </si>
  <si>
    <t xml:space="preserve"> </t>
  </si>
  <si>
    <t>OT 01.11.2024 г.  ДО 30.11.2024 г.</t>
  </si>
  <si>
    <t>OT 01.12.2024 г.  ДО 31.12.2024 г.</t>
  </si>
  <si>
    <t>Приложение № 1 - ЗА ОДОБРЯВАНЕ НА ДОПЛАЩАНЕ НА ПОМОЩ НА КАНДИДАТИТЕ ПО 
 "ПРОГРАМА ЗА ХУМАНИТАРНО ПОДПОМАГАНЕ НА РАЗСЕЛЕНИ ЛИЦА ОТ УКРАЙНА С ПРЕДОСТАВЕНА ВРЕМЕННА ЗАКРИЛА В РЕПУБЛИКА БЪЛГАРИЯ"  
-  ЗА ОТЧЕТНИЯ ПЕРИОД OT 01.11.2024 Г. ДО 30.11.2024 Г., ВСЛЕДСТВИЕ НА ПРЕРАЗГЛЕЖДАНЕ НА ПРОЕКТНИТЕ ПРЕДЛОЖЕНИЯ</t>
  </si>
  <si>
    <t>,</t>
  </si>
  <si>
    <t>Проект</t>
  </si>
  <si>
    <t>Кандидат</t>
  </si>
  <si>
    <t>ЕИК</t>
  </si>
  <si>
    <t>Стойност в евро без ДДС</t>
  </si>
  <si>
    <t>Стойност в евро с ДДС</t>
  </si>
  <si>
    <t>BG-176789478-2022-33-0002</t>
  </si>
  <si>
    <t>BG-176789478-2022-33-0004</t>
  </si>
  <si>
    <t xml:space="preserve">ПОЧИВНА БАЗА СЛЪНЧЕВ БРЯГ </t>
  </si>
  <si>
    <t>BG-176789478-2022-33-0010</t>
  </si>
  <si>
    <t xml:space="preserve">Приз 2007 ООД </t>
  </si>
  <si>
    <t>BG-176789478-2022-33-0012</t>
  </si>
  <si>
    <t xml:space="preserve">ЛЕТИЩЕ СОФИЯ ЕАД </t>
  </si>
  <si>
    <t>BG-176789478-2022-33-0013</t>
  </si>
  <si>
    <t xml:space="preserve">РОМЕО 999 ЕООД </t>
  </si>
  <si>
    <t>BG-176789478-2022-33-0016</t>
  </si>
  <si>
    <t xml:space="preserve">Монтажи ЕАД Клон Варна </t>
  </si>
  <si>
    <t>BG-176789478-2022-33-0028</t>
  </si>
  <si>
    <t>BG-176789478-2022-33-0029</t>
  </si>
  <si>
    <t>BG-176789478-2022-33-0032</t>
  </si>
  <si>
    <t>Дарование Х ОДД ЕООД</t>
  </si>
  <si>
    <t>BG-176789478-2022-33-0037</t>
  </si>
  <si>
    <t>BG-176789478-2022-33-0040</t>
  </si>
  <si>
    <t xml:space="preserve">ХОТЕЛ ЗАРЯ ЕООД </t>
  </si>
  <si>
    <t>BG-176789478-2022-33-0053</t>
  </si>
  <si>
    <t>Груп 666 ЕООД</t>
  </si>
  <si>
    <t>BG-176789478-2022-33-0055</t>
  </si>
  <si>
    <t>BG-176789478-2022-33-0059</t>
  </si>
  <si>
    <t xml:space="preserve">СЕЛЕНА МЕНИДЖМЪНТ ЕООД </t>
  </si>
  <si>
    <t>BG-176789478-2022-33-0064</t>
  </si>
  <si>
    <t xml:space="preserve">ЕТ "РОСА - Руска Минчева" </t>
  </si>
  <si>
    <t>BG-176789478-2022-33-0067</t>
  </si>
  <si>
    <t>ЕТ  ЛОРЕТА - РОСИЦА  ХРИСТОВА</t>
  </si>
  <si>
    <t>BG-176789478-2022-33-0071</t>
  </si>
  <si>
    <t xml:space="preserve">ОБЩИНА ВЕЛИКИ ПРЕСЛАВ </t>
  </si>
  <si>
    <t>BG-176789478-2022-33-0073</t>
  </si>
  <si>
    <t xml:space="preserve">Пенелопе Приморско ЕООД </t>
  </si>
  <si>
    <t>BG-176789478-2022-33-0084</t>
  </si>
  <si>
    <t>BG-176789478-2022-33-0095</t>
  </si>
  <si>
    <t xml:space="preserve">Вийор 97 ООД </t>
  </si>
  <si>
    <t>BG-176789478-2022-33-0096</t>
  </si>
  <si>
    <t>BG-176789478-2022-33-0097</t>
  </si>
  <si>
    <t xml:space="preserve">Царевец 2021 ЕООД </t>
  </si>
  <si>
    <t>BG-176789478-2022-33-0098</t>
  </si>
  <si>
    <t xml:space="preserve">ДЕНИЦА 2019 - Г.Л ЕООД </t>
  </si>
  <si>
    <t>ИЛИЯНА КИРИЛОВА МАРИНОВА</t>
  </si>
  <si>
    <t>BG-176789478-2022-33-0110</t>
  </si>
  <si>
    <t xml:space="preserve">Даниел Йорданов Искрев </t>
  </si>
  <si>
    <t>Приложение № 2 - ЗА ОДОБРЯВАНЕ НА ДОПЛАЩАНЕ НА ПОМОЩ НА КАНДИДАТИТЕ ПО 
 "ПРОГРАМА ЗА ХУМАНИТАРНО ПОДПОМАГАНЕ НА РАЗСЕЛЕНИ ЛИЦА ОТ УКРАЙНА С ПРЕДОСТАВЕНА ВРЕМЕННА ЗАКРИЛА В РЕПУБЛИКА БЪЛГАРИЯ"  
-  ЗА ОТЧЕТНИЯ ПЕРИОД OT 01.12.2024 Г. ДО 31.12.2024 Г., ВСЛЕДСТВИЕ НА ПРЕРАЗГЛЕЖДАНЕ НА ПРОЕКТНИТЕ ПРЕДЛОЖЕНИЯ</t>
  </si>
  <si>
    <t>№</t>
  </si>
  <si>
    <t>BG-176789478-2022-34-0007</t>
  </si>
  <si>
    <t>BG-176789478-2022-34-0009</t>
  </si>
  <si>
    <t>ДАЛИЯ ГАРДЪН ООД</t>
  </si>
  <si>
    <t>BG-176789478-2022-34-0012</t>
  </si>
  <si>
    <t>BG-176789478-2022-34-0018</t>
  </si>
  <si>
    <t>BG-176789478-2022-34-0021</t>
  </si>
  <si>
    <t>Е И К ТУРИСТ ГРУП ЕООД</t>
  </si>
  <si>
    <t>BG-176789478-2022-34-0023</t>
  </si>
  <si>
    <t>BG-176789478-2022-34-0025</t>
  </si>
  <si>
    <t>BG-176789478-2022-34-0029</t>
  </si>
  <si>
    <t>BG-176789478-2022-34-0038</t>
  </si>
  <si>
    <t>BG-176789478-2022-34-0045</t>
  </si>
  <si>
    <t>ЕТ "РОСА - Руска Минчева"</t>
  </si>
  <si>
    <t>BG-176789478-2022-34-0055</t>
  </si>
  <si>
    <t>Приз 2007 ООД</t>
  </si>
  <si>
    <t>BG-176789478-2022-34-0057</t>
  </si>
  <si>
    <t>Ария тур ЕООД</t>
  </si>
  <si>
    <t>BG-176789478-2022-34-0059</t>
  </si>
  <si>
    <t>BG-176789478-2022-34-0068</t>
  </si>
  <si>
    <t>ЕТ  ЛОРЕТА  -  РОСИЦА  ХРИСТОВА
СЕМЕЕН  ХОТЕЛ  ХРИСТОВ</t>
  </si>
  <si>
    <t>BG-176789478-2022-34-0074</t>
  </si>
  <si>
    <t>BG-176789478-2022-34-0081</t>
  </si>
  <si>
    <t>BG-176789478-2022-34-0083</t>
  </si>
  <si>
    <t>BG-176789478-2022-34-0089</t>
  </si>
  <si>
    <t>BG-176789478-2022-34-0091</t>
  </si>
  <si>
    <t>BG-176789478-2022-34-0092</t>
  </si>
  <si>
    <t>BG-176789478-2022-34-0093</t>
  </si>
  <si>
    <t>"Царевец 2021" ЕООД</t>
  </si>
  <si>
    <t>BG-176789478-2022-34-0107</t>
  </si>
  <si>
    <t xml:space="preserve"> Даниел Йорданов Искрев</t>
  </si>
  <si>
    <t>ОБЩО: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</si>
</sst>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.00\ &quot;лв.&quot;"/>
    <numFmt numFmtId="165" formatCode="_-* #,##0.00\ _л_в_._-;\-* #,##0.00\ _л_в_._-;_-* &quot;-&quot;??\ _л_в_._-;_-@_-"/>
    <numFmt numFmtId="166" formatCode="_-* #,##0.00\ [$€-1]_-;\-* #,##0.00\ [$€-1]_-;_-* &quot;-&quot;??\ [$€-1]_-;_-@_-"/>
    <numFmt numFmtId="167" formatCode="#,##0.00_ ;\-#,##0.00\ "/>
    <numFmt numFmtId="168" formatCode="_-* #,##0.00\ [$лв.-402]_-;\-* #,##0.00\ [$лв.-402]_-;_-* &quot;-&quot;??\ [$лв.-402]_-;_-@_-"/>
    <numFmt numFmtId="169" formatCode="_-* #,##0.0000\ [$€-1]_-;\-* #,##0.0000\ [$€-1]_-;_-* &quot;-&quot;??\ [$€-1]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3" fillId="2" borderId="0" applyNumberFormat="0" applyBorder="0" applyAlignment="0" applyProtection="0"/>
  </cellStyleXfs>
  <cellXfs count="96">
    <xf numFmtId="0" fontId="0" fillId="0" borderId="0" xfId="0"/>
    <xf numFmtId="166" fontId="0" fillId="0" borderId="0" xfId="0" applyNumberFormat="1"/>
    <xf numFmtId="0" fontId="5" fillId="3" borderId="1" xfId="2" applyFont="1" applyFill="1" applyBorder="1" applyAlignment="1">
      <alignment vertical="top"/>
    </xf>
    <xf numFmtId="0" fontId="5" fillId="3" borderId="1" xfId="2" applyFont="1" applyFill="1" applyBorder="1" applyAlignment="1">
      <alignment vertical="top" wrapText="1"/>
    </xf>
    <xf numFmtId="164" fontId="5" fillId="3" borderId="1" xfId="2" applyNumberFormat="1" applyFont="1" applyFill="1" applyBorder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Border="1"/>
    <xf numFmtId="1" fontId="0" fillId="0" borderId="2" xfId="0" applyNumberFormat="1" applyBorder="1"/>
    <xf numFmtId="0" fontId="0" fillId="0" borderId="2" xfId="0" applyBorder="1" applyAlignment="1">
      <alignment wrapText="1"/>
    </xf>
    <xf numFmtId="0" fontId="0" fillId="4" borderId="2" xfId="0" applyFill="1" applyBorder="1"/>
    <xf numFmtId="0" fontId="7" fillId="4" borderId="2" xfId="0" applyFont="1" applyFill="1" applyBorder="1" applyAlignment="1">
      <alignment horizontal="center" vertical="center" wrapText="1"/>
    </xf>
    <xf numFmtId="10" fontId="7" fillId="4" borderId="2" xfId="0" applyNumberFormat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3" fontId="0" fillId="0" borderId="2" xfId="1" applyFont="1" applyBorder="1"/>
    <xf numFmtId="165" fontId="0" fillId="0" borderId="2" xfId="0" applyNumberFormat="1" applyBorder="1"/>
    <xf numFmtId="0" fontId="2" fillId="4" borderId="2" xfId="0" applyFont="1" applyFill="1" applyBorder="1"/>
    <xf numFmtId="43" fontId="2" fillId="4" borderId="2" xfId="0" applyNumberFormat="1" applyFont="1" applyFill="1" applyBorder="1"/>
    <xf numFmtId="167" fontId="2" fillId="4" borderId="2" xfId="0" applyNumberFormat="1" applyFont="1" applyFill="1" applyBorder="1"/>
    <xf numFmtId="49" fontId="0" fillId="0" borderId="2" xfId="0" applyNumberFormat="1" applyBorder="1" applyAlignment="1">
      <alignment horizontal="right"/>
    </xf>
    <xf numFmtId="0" fontId="5" fillId="3" borderId="0" xfId="2" applyFont="1" applyFill="1" applyBorder="1" applyAlignment="1">
      <alignment vertical="top" wrapText="1"/>
    </xf>
    <xf numFmtId="0" fontId="5" fillId="3" borderId="4" xfId="2" applyFont="1" applyFill="1" applyBorder="1" applyAlignment="1">
      <alignment vertical="top" wrapText="1"/>
    </xf>
    <xf numFmtId="164" fontId="5" fillId="3" borderId="5" xfId="2" applyNumberFormat="1" applyFont="1" applyFill="1" applyBorder="1" applyAlignment="1">
      <alignment vertical="top"/>
    </xf>
    <xf numFmtId="0" fontId="4" fillId="0" borderId="6" xfId="2" applyBorder="1"/>
    <xf numFmtId="0" fontId="4" fillId="0" borderId="0" xfId="2" applyBorder="1"/>
    <xf numFmtId="0" fontId="4" fillId="0" borderId="0" xfId="2" applyBorder="1" applyAlignment="1">
      <alignment vertical="center"/>
    </xf>
    <xf numFmtId="3" fontId="0" fillId="0" borderId="0" xfId="0" applyNumberFormat="1" applyBorder="1" applyAlignment="1">
      <alignment vertical="center"/>
    </xf>
    <xf numFmtId="166" fontId="0" fillId="0" borderId="0" xfId="0" applyNumberFormat="1" applyBorder="1"/>
    <xf numFmtId="166" fontId="4" fillId="0" borderId="0" xfId="2" applyNumberFormat="1" applyBorder="1" applyAlignment="1">
      <alignment vertical="center"/>
    </xf>
    <xf numFmtId="166" fontId="4" fillId="0" borderId="7" xfId="2" applyNumberFormat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 wrapText="1"/>
    </xf>
    <xf numFmtId="166" fontId="0" fillId="0" borderId="14" xfId="0" applyNumberFormat="1" applyFont="1" applyFill="1" applyBorder="1" applyAlignment="1">
      <alignment horizontal="right" vertical="center"/>
    </xf>
    <xf numFmtId="166" fontId="0" fillId="0" borderId="2" xfId="0" applyNumberFormat="1" applyFont="1" applyFill="1" applyBorder="1" applyAlignment="1">
      <alignment horizontal="right" vertical="center"/>
    </xf>
    <xf numFmtId="9" fontId="0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right" vertical="center"/>
    </xf>
    <xf numFmtId="0" fontId="0" fillId="0" borderId="0" xfId="0" applyFill="1"/>
    <xf numFmtId="1" fontId="0" fillId="0" borderId="2" xfId="0" applyNumberFormat="1" applyFont="1" applyFill="1" applyBorder="1" applyAlignment="1">
      <alignment horizontal="center" vertical="center"/>
    </xf>
    <xf numFmtId="49" fontId="0" fillId="7" borderId="2" xfId="0" applyNumberFormat="1" applyFont="1" applyFill="1" applyBorder="1" applyAlignment="1">
      <alignment vertical="center"/>
    </xf>
    <xf numFmtId="49" fontId="0" fillId="7" borderId="2" xfId="0" applyNumberFormat="1" applyFont="1" applyFill="1" applyBorder="1" applyAlignment="1">
      <alignment vertical="center" wrapText="1"/>
    </xf>
    <xf numFmtId="0" fontId="0" fillId="7" borderId="2" xfId="0" applyFont="1" applyFill="1" applyBorder="1" applyAlignment="1">
      <alignment horizontal="center" vertical="center"/>
    </xf>
    <xf numFmtId="166" fontId="0" fillId="7" borderId="14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/>
    <xf numFmtId="166" fontId="2" fillId="5" borderId="15" xfId="0" applyNumberFormat="1" applyFont="1" applyFill="1" applyBorder="1" applyAlignment="1">
      <alignment horizontal="right" vertical="center"/>
    </xf>
    <xf numFmtId="1" fontId="2" fillId="5" borderId="2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/>
    <xf numFmtId="0" fontId="8" fillId="5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left" vertical="center" wrapText="1"/>
    </xf>
    <xf numFmtId="166" fontId="9" fillId="0" borderId="2" xfId="0" applyNumberFormat="1" applyFont="1" applyFill="1" applyBorder="1" applyAlignment="1">
      <alignment horizontal="right" vertical="center"/>
    </xf>
    <xf numFmtId="9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9" fontId="9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applyNumberFormat="1"/>
    <xf numFmtId="169" fontId="9" fillId="0" borderId="2" xfId="0" applyNumberFormat="1" applyFont="1" applyFill="1" applyBorder="1" applyAlignment="1">
      <alignment horizontal="right" vertical="center"/>
    </xf>
    <xf numFmtId="169" fontId="2" fillId="5" borderId="15" xfId="0" applyNumberFormat="1" applyFont="1" applyFill="1" applyBorder="1" applyAlignment="1">
      <alignment horizontal="right" vertical="center"/>
    </xf>
    <xf numFmtId="169" fontId="0" fillId="0" borderId="0" xfId="0" applyNumberFormat="1"/>
    <xf numFmtId="0" fontId="8" fillId="6" borderId="2" xfId="0" applyFont="1" applyFill="1" applyBorder="1" applyAlignment="1">
      <alignment horizontal="center" vertical="top" wrapText="1"/>
    </xf>
    <xf numFmtId="0" fontId="2" fillId="8" borderId="0" xfId="0" applyFont="1" applyFill="1"/>
    <xf numFmtId="166" fontId="2" fillId="8" borderId="0" xfId="0" applyNumberFormat="1" applyFont="1" applyFill="1" applyBorder="1"/>
    <xf numFmtId="166" fontId="2" fillId="8" borderId="0" xfId="0" applyNumberFormat="1" applyFont="1" applyFill="1"/>
    <xf numFmtId="0" fontId="6" fillId="8" borderId="6" xfId="2" applyFont="1" applyFill="1" applyBorder="1"/>
    <xf numFmtId="0" fontId="6" fillId="8" borderId="0" xfId="2" applyFont="1" applyFill="1" applyBorder="1"/>
    <xf numFmtId="0" fontId="6" fillId="8" borderId="0" xfId="2" applyFont="1" applyFill="1" applyBorder="1" applyAlignment="1">
      <alignment vertical="center"/>
    </xf>
    <xf numFmtId="3" fontId="2" fillId="8" borderId="0" xfId="0" applyNumberFormat="1" applyFont="1" applyFill="1" applyBorder="1" applyAlignment="1">
      <alignment vertical="center"/>
    </xf>
    <xf numFmtId="166" fontId="0" fillId="8" borderId="0" xfId="0" applyNumberFormat="1" applyFill="1" applyBorder="1"/>
    <xf numFmtId="166" fontId="6" fillId="8" borderId="0" xfId="2" applyNumberFormat="1" applyFont="1" applyFill="1" applyBorder="1" applyAlignment="1">
      <alignment vertical="center"/>
    </xf>
    <xf numFmtId="166" fontId="6" fillId="8" borderId="7" xfId="2" applyNumberFormat="1" applyFont="1" applyFill="1" applyBorder="1" applyAlignment="1">
      <alignment vertical="center"/>
    </xf>
    <xf numFmtId="3" fontId="2" fillId="8" borderId="0" xfId="0" applyNumberFormat="1" applyFont="1" applyFill="1"/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4" borderId="2" xfId="2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</cellXfs>
  <cellStyles count="4">
    <cellStyle name="Accent1 2" xfId="3"/>
    <cellStyle name="Comma" xfId="1" builtinId="3"/>
    <cellStyle name="Normal" xfId="0" builtinId="0"/>
    <cellStyle name="Normal 4" xfId="2"/>
  </cellStyles>
  <dxfs count="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1" defaultTableStyle="TableStyleMedium2" defaultPivotStyle="PivotStyleLight16">
    <tableStyle name="TableStyleMedium2 2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K3" sqref="K3"/>
    </sheetView>
  </sheetViews>
  <sheetFormatPr defaultRowHeight="15" x14ac:dyDescent="0.25"/>
  <cols>
    <col min="1" max="1" width="30.85546875" customWidth="1"/>
    <col min="2" max="2" width="34.7109375" customWidth="1"/>
    <col min="3" max="3" width="8.7109375" bestFit="1" customWidth="1"/>
    <col min="4" max="4" width="17.28515625" customWidth="1"/>
    <col min="5" max="5" width="11.28515625" bestFit="1" customWidth="1"/>
    <col min="6" max="6" width="16.28515625" bestFit="1" customWidth="1"/>
    <col min="7" max="7" width="14.7109375" bestFit="1" customWidth="1"/>
    <col min="8" max="8" width="14.5703125" bestFit="1" customWidth="1"/>
    <col min="9" max="9" width="17.42578125" customWidth="1"/>
  </cols>
  <sheetData>
    <row r="1" spans="1:10" ht="69.75" customHeight="1" x14ac:dyDescent="0.25">
      <c r="A1" s="86" t="s">
        <v>150</v>
      </c>
      <c r="B1" s="86"/>
      <c r="C1" s="86"/>
      <c r="D1" s="86"/>
      <c r="E1" s="86"/>
      <c r="F1" s="86"/>
      <c r="G1" s="86"/>
      <c r="H1" s="86"/>
    </row>
    <row r="2" spans="1:10" x14ac:dyDescent="0.25">
      <c r="A2" s="87"/>
      <c r="B2" s="87"/>
      <c r="C2" s="87"/>
      <c r="D2" s="87"/>
      <c r="E2" s="87"/>
      <c r="F2" s="87"/>
      <c r="G2" s="87"/>
      <c r="H2" s="87"/>
    </row>
    <row r="3" spans="1:10" ht="90" x14ac:dyDescent="0.25">
      <c r="A3" s="25" t="s">
        <v>149</v>
      </c>
      <c r="B3" s="2" t="s">
        <v>33</v>
      </c>
      <c r="C3" s="3" t="s">
        <v>34</v>
      </c>
      <c r="D3" s="3" t="s">
        <v>35</v>
      </c>
      <c r="E3" s="3" t="s">
        <v>36</v>
      </c>
      <c r="F3" s="24" t="s">
        <v>199</v>
      </c>
      <c r="G3" s="4" t="s">
        <v>37</v>
      </c>
      <c r="H3" s="26" t="s">
        <v>38</v>
      </c>
    </row>
    <row r="4" spans="1:10" x14ac:dyDescent="0.25">
      <c r="A4" s="78" t="s">
        <v>147</v>
      </c>
      <c r="B4" s="79" t="s">
        <v>39</v>
      </c>
      <c r="C4" s="80">
        <f>COUNTA('Списък 30 Февруари'!B3:B92)</f>
        <v>90</v>
      </c>
      <c r="D4" s="81">
        <f>SUM('Списък 30 Февруари'!F3:F92)</f>
        <v>3355</v>
      </c>
      <c r="E4" s="81">
        <f>SUM('Списък 30 Февруари'!G3:G92)</f>
        <v>107230</v>
      </c>
      <c r="F4" s="82"/>
      <c r="G4" s="83">
        <f>SUM('Списък 30 Февруари'!J3:J92)</f>
        <v>822454.09999999974</v>
      </c>
      <c r="H4" s="84">
        <f>SUM('Списък 30 Февруари'!K3:K92)</f>
        <v>904961.6706000003</v>
      </c>
      <c r="J4" s="1"/>
    </row>
    <row r="5" spans="1:10" x14ac:dyDescent="0.25">
      <c r="A5" s="27"/>
      <c r="B5" s="28" t="s">
        <v>40</v>
      </c>
      <c r="C5" s="29">
        <f>COUNTIF('Списък 30 Февруари'!I3:I92,0)</f>
        <v>3</v>
      </c>
      <c r="D5" s="30">
        <f>SUMIFS('Списък 30 Февруари'!F3:F92,'Списък 30 Февруари'!I3:I92,0)</f>
        <v>6</v>
      </c>
      <c r="E5" s="30">
        <f>SUMIFS('Списък 30 Февруари'!G3:G92,'Списък 30 Февруари'!I3:I92,0)</f>
        <v>192</v>
      </c>
      <c r="F5" s="31">
        <f>G5/E5</f>
        <v>7.669999999999999</v>
      </c>
      <c r="G5" s="32">
        <f>SUMIFS('Списък 30 Февруари'!J3:J92,'Списък 30 Февруари'!I3:I92,0)</f>
        <v>1472.6399999999999</v>
      </c>
      <c r="H5" s="33">
        <f>SUMIFS('Списък 30 Февруари'!K3:K92,'Списък 30 Февруари'!I3:I92,0)</f>
        <v>1472.6399999999999</v>
      </c>
      <c r="J5" s="1"/>
    </row>
    <row r="6" spans="1:10" x14ac:dyDescent="0.25">
      <c r="A6" s="27"/>
      <c r="B6" s="28" t="s">
        <v>41</v>
      </c>
      <c r="C6" s="29">
        <f>COUNTIF('Списък 30 Февруари'!I3:I92,9)</f>
        <v>79</v>
      </c>
      <c r="D6" s="30">
        <f>SUMIFS('Списък 30 Февруари'!F3:F92,'Списък 30 Февруари'!I3:I92,9)</f>
        <v>3016</v>
      </c>
      <c r="E6" s="30">
        <f>SUMIFS('Списък 30 Февруари'!G3:G92,'Списък 30 Февруари'!I3:I92,9)</f>
        <v>96822</v>
      </c>
      <c r="F6" s="31">
        <f>G6/E6</f>
        <v>7.6699999999999964</v>
      </c>
      <c r="G6" s="32">
        <f>SUMIFS('Списък 30 Февруари'!J3:J92,'Списък 30 Февруари'!I3:I92,9)</f>
        <v>742624.73999999964</v>
      </c>
      <c r="H6" s="33">
        <f>SUMIFS('Списък 30 Февруари'!K3:K92,'Списък 30 Февруари'!I3:I92,9)</f>
        <v>809460.96660000039</v>
      </c>
      <c r="J6" s="1"/>
    </row>
    <row r="7" spans="1:10" x14ac:dyDescent="0.25">
      <c r="A7" s="27"/>
      <c r="B7" s="28" t="s">
        <v>42</v>
      </c>
      <c r="C7" s="29">
        <f>COUNTIF('Списък 30 Февруари'!I3:I92,20)</f>
        <v>8</v>
      </c>
      <c r="D7" s="30">
        <f>SUMIFS('Списък 30 Февруари'!F3:F92,'Списък 30 Февруари'!I3:I92,20)</f>
        <v>333</v>
      </c>
      <c r="E7" s="30">
        <f>SUMIFS('Списък 30 Февруари'!G3:G92,'Списък 30 Февруари'!I3:I92,20)</f>
        <v>10216</v>
      </c>
      <c r="F7" s="31">
        <f>G7/E7</f>
        <v>7.67</v>
      </c>
      <c r="G7" s="32">
        <f>SUMIFS('Списък 30 Февруари'!J3:J92,'Списък 30 Февруари'!I3:I92,20)</f>
        <v>78356.72</v>
      </c>
      <c r="H7" s="33">
        <f>SUMIFS('Списък 30 Февруари'!K3:K92,'Списък 30 Февруари'!I3:I92,20)</f>
        <v>94028.063999999998</v>
      </c>
      <c r="J7" s="1"/>
    </row>
    <row r="8" spans="1:10" x14ac:dyDescent="0.25">
      <c r="A8" s="75" t="s">
        <v>201</v>
      </c>
      <c r="B8" s="75" t="s">
        <v>39</v>
      </c>
      <c r="C8" s="75">
        <v>24</v>
      </c>
      <c r="D8" s="75">
        <v>277</v>
      </c>
      <c r="E8" s="75">
        <v>8286</v>
      </c>
      <c r="F8" s="76"/>
      <c r="G8" s="77">
        <v>63548.463153443809</v>
      </c>
      <c r="H8" s="77">
        <v>69152.329299999998</v>
      </c>
    </row>
    <row r="9" spans="1:10" x14ac:dyDescent="0.25">
      <c r="B9" t="s">
        <v>40</v>
      </c>
      <c r="C9">
        <v>1</v>
      </c>
      <c r="D9">
        <v>10</v>
      </c>
      <c r="E9">
        <v>314</v>
      </c>
      <c r="F9" s="31">
        <f t="shared" ref="F9:F11" si="0">G9/E9</f>
        <v>7.6693630573248406</v>
      </c>
      <c r="G9" s="1">
        <v>2408.1799999999998</v>
      </c>
      <c r="H9" s="1">
        <v>2408.1848</v>
      </c>
    </row>
    <row r="10" spans="1:10" x14ac:dyDescent="0.25">
      <c r="B10" t="s">
        <v>41</v>
      </c>
      <c r="C10">
        <v>20</v>
      </c>
      <c r="D10">
        <v>263</v>
      </c>
      <c r="E10">
        <v>7852</v>
      </c>
      <c r="F10" s="31">
        <f t="shared" si="0"/>
        <v>7.6693782179432777</v>
      </c>
      <c r="G10" s="1">
        <v>60219.957767290616</v>
      </c>
      <c r="H10" s="1">
        <v>65639.754000000001</v>
      </c>
    </row>
    <row r="11" spans="1:10" x14ac:dyDescent="0.25">
      <c r="B11" t="s">
        <v>42</v>
      </c>
      <c r="C11">
        <v>3</v>
      </c>
      <c r="D11">
        <v>4</v>
      </c>
      <c r="E11">
        <v>120</v>
      </c>
      <c r="F11" s="31">
        <f t="shared" si="0"/>
        <v>7.6693782179432777</v>
      </c>
      <c r="G11" s="1">
        <v>920.32538615319334</v>
      </c>
      <c r="H11" s="1">
        <v>1104.3905</v>
      </c>
    </row>
    <row r="12" spans="1:10" x14ac:dyDescent="0.25">
      <c r="A12" s="75" t="s">
        <v>202</v>
      </c>
      <c r="B12" s="75" t="s">
        <v>39</v>
      </c>
      <c r="C12" s="75">
        <v>22</v>
      </c>
      <c r="D12" s="75">
        <v>1332</v>
      </c>
      <c r="E12" s="75">
        <v>8577</v>
      </c>
      <c r="F12" s="76" t="s">
        <v>200</v>
      </c>
      <c r="G12" s="77">
        <v>73641.376199999999</v>
      </c>
      <c r="H12" s="77">
        <v>80231.436000000002</v>
      </c>
    </row>
    <row r="13" spans="1:10" x14ac:dyDescent="0.25">
      <c r="B13" t="s">
        <v>40</v>
      </c>
      <c r="C13">
        <v>2</v>
      </c>
      <c r="D13">
        <v>5</v>
      </c>
      <c r="E13">
        <v>162</v>
      </c>
      <c r="F13" s="31">
        <v>7.67</v>
      </c>
      <c r="G13" s="1">
        <v>1280.7962</v>
      </c>
      <c r="H13" s="1">
        <v>1280.79</v>
      </c>
    </row>
    <row r="14" spans="1:10" x14ac:dyDescent="0.25">
      <c r="B14" t="s">
        <v>41</v>
      </c>
      <c r="C14">
        <v>18</v>
      </c>
      <c r="D14">
        <v>1323</v>
      </c>
      <c r="E14">
        <v>8323</v>
      </c>
      <c r="F14" s="31">
        <v>7.67</v>
      </c>
      <c r="G14" s="1">
        <v>71655</v>
      </c>
      <c r="H14" s="1">
        <v>78103.950000000012</v>
      </c>
    </row>
    <row r="15" spans="1:10" x14ac:dyDescent="0.25">
      <c r="B15" t="s">
        <v>42</v>
      </c>
      <c r="C15">
        <v>2</v>
      </c>
      <c r="D15">
        <v>4</v>
      </c>
      <c r="E15">
        <v>92</v>
      </c>
      <c r="F15" s="31">
        <v>7.67</v>
      </c>
      <c r="G15" s="1">
        <v>705.58</v>
      </c>
      <c r="H15" s="1">
        <v>846.69600000000003</v>
      </c>
    </row>
    <row r="16" spans="1:10" x14ac:dyDescent="0.25">
      <c r="A16" s="75" t="s">
        <v>284</v>
      </c>
      <c r="B16" s="75"/>
      <c r="C16" s="75">
        <f>C4+C8+C12</f>
        <v>136</v>
      </c>
      <c r="D16" s="85">
        <f>D4+D8+D12</f>
        <v>4964</v>
      </c>
      <c r="E16" s="85">
        <f>E4+E8+E12</f>
        <v>124093</v>
      </c>
      <c r="F16" s="75"/>
      <c r="G16" s="77">
        <f>G4+G8+G12</f>
        <v>959643.93935344345</v>
      </c>
      <c r="H16" s="77">
        <f>H4+H8+H12</f>
        <v>1054345.4359000004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19" workbookViewId="0">
      <selection activeCell="C34" sqref="C34"/>
    </sheetView>
  </sheetViews>
  <sheetFormatPr defaultRowHeight="15" x14ac:dyDescent="0.25"/>
  <cols>
    <col min="2" max="2" width="28.28515625" customWidth="1"/>
    <col min="3" max="3" width="54" customWidth="1"/>
    <col min="4" max="4" width="22.7109375" customWidth="1"/>
    <col min="5" max="5" width="13.85546875" customWidth="1"/>
    <col min="6" max="7" width="13.28515625" bestFit="1" customWidth="1"/>
    <col min="8" max="8" width="13.28515625" customWidth="1"/>
    <col min="9" max="9" width="12.85546875" bestFit="1" customWidth="1"/>
    <col min="10" max="10" width="16.140625" customWidth="1"/>
    <col min="11" max="11" width="20.42578125" customWidth="1"/>
  </cols>
  <sheetData>
    <row r="1" spans="1:11" ht="81" customHeight="1" x14ac:dyDescent="0.25">
      <c r="A1" s="88" t="s">
        <v>151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0" x14ac:dyDescent="0.25">
      <c r="A2" s="12"/>
      <c r="B2" s="13" t="s">
        <v>133</v>
      </c>
      <c r="C2" s="13" t="s">
        <v>0</v>
      </c>
      <c r="D2" s="13" t="s">
        <v>1</v>
      </c>
      <c r="E2" s="13" t="s">
        <v>134</v>
      </c>
      <c r="F2" s="13" t="s">
        <v>135</v>
      </c>
      <c r="G2" s="13" t="s">
        <v>136</v>
      </c>
      <c r="H2" s="13" t="s">
        <v>195</v>
      </c>
      <c r="I2" s="14" t="s">
        <v>137</v>
      </c>
      <c r="J2" s="15" t="s">
        <v>196</v>
      </c>
      <c r="K2" s="16" t="s">
        <v>197</v>
      </c>
    </row>
    <row r="3" spans="1:11" x14ac:dyDescent="0.25">
      <c r="A3" s="6">
        <v>1</v>
      </c>
      <c r="B3" s="7" t="s">
        <v>43</v>
      </c>
      <c r="C3" s="8" t="s">
        <v>152</v>
      </c>
      <c r="D3" s="9">
        <v>204056429</v>
      </c>
      <c r="E3" s="17" t="s">
        <v>138</v>
      </c>
      <c r="F3" s="9">
        <v>4</v>
      </c>
      <c r="G3" s="9">
        <v>128</v>
      </c>
      <c r="H3" s="23" t="s">
        <v>198</v>
      </c>
      <c r="I3" s="9">
        <v>9</v>
      </c>
      <c r="J3" s="18">
        <f t="shared" ref="J3:J34" si="0">G3*7.67</f>
        <v>981.76</v>
      </c>
      <c r="K3" s="19">
        <f t="shared" ref="K3:K34" si="1">J3*(1+I3/100)</f>
        <v>1070.1184000000001</v>
      </c>
    </row>
    <row r="4" spans="1:11" x14ac:dyDescent="0.25">
      <c r="A4" s="6">
        <v>2</v>
      </c>
      <c r="B4" s="7" t="s">
        <v>44</v>
      </c>
      <c r="C4" s="9" t="s">
        <v>153</v>
      </c>
      <c r="D4" s="9">
        <v>203974434</v>
      </c>
      <c r="E4" s="17" t="s">
        <v>138</v>
      </c>
      <c r="F4" s="9">
        <v>308</v>
      </c>
      <c r="G4" s="9">
        <v>9662</v>
      </c>
      <c r="H4" s="23" t="s">
        <v>198</v>
      </c>
      <c r="I4" s="9">
        <v>9</v>
      </c>
      <c r="J4" s="18">
        <f t="shared" si="0"/>
        <v>74107.539999999994</v>
      </c>
      <c r="K4" s="19">
        <f t="shared" si="1"/>
        <v>80777.218599999993</v>
      </c>
    </row>
    <row r="5" spans="1:11" x14ac:dyDescent="0.25">
      <c r="A5" s="6">
        <v>3</v>
      </c>
      <c r="B5" s="7" t="s">
        <v>45</v>
      </c>
      <c r="C5" s="8" t="s">
        <v>143</v>
      </c>
      <c r="D5" s="9">
        <v>112090864</v>
      </c>
      <c r="E5" s="17" t="s">
        <v>138</v>
      </c>
      <c r="F5" s="9">
        <v>18</v>
      </c>
      <c r="G5" s="9">
        <v>576</v>
      </c>
      <c r="H5" s="23" t="s">
        <v>198</v>
      </c>
      <c r="I5" s="9">
        <v>9</v>
      </c>
      <c r="J5" s="18">
        <f t="shared" si="0"/>
        <v>4417.92</v>
      </c>
      <c r="K5" s="19">
        <f t="shared" si="1"/>
        <v>4815.5328000000009</v>
      </c>
    </row>
    <row r="6" spans="1:11" x14ac:dyDescent="0.25">
      <c r="A6" s="6">
        <v>4</v>
      </c>
      <c r="B6" s="7" t="s">
        <v>46</v>
      </c>
      <c r="C6" s="8" t="s">
        <v>154</v>
      </c>
      <c r="D6" s="10">
        <v>8316299990217</v>
      </c>
      <c r="E6" s="17" t="s">
        <v>138</v>
      </c>
      <c r="F6" s="9">
        <v>73</v>
      </c>
      <c r="G6" s="9">
        <v>2214</v>
      </c>
      <c r="H6" s="23" t="s">
        <v>198</v>
      </c>
      <c r="I6" s="9">
        <v>20</v>
      </c>
      <c r="J6" s="18">
        <f t="shared" si="0"/>
        <v>16981.38</v>
      </c>
      <c r="K6" s="19">
        <f t="shared" si="1"/>
        <v>20377.655999999999</v>
      </c>
    </row>
    <row r="7" spans="1:11" x14ac:dyDescent="0.25">
      <c r="A7" s="6">
        <v>5</v>
      </c>
      <c r="B7" s="7" t="s">
        <v>47</v>
      </c>
      <c r="C7" s="8" t="s">
        <v>6</v>
      </c>
      <c r="D7" s="9">
        <v>204687323</v>
      </c>
      <c r="E7" s="17" t="s">
        <v>138</v>
      </c>
      <c r="F7" s="9">
        <v>7</v>
      </c>
      <c r="G7" s="9">
        <v>224</v>
      </c>
      <c r="H7" s="23" t="s">
        <v>198</v>
      </c>
      <c r="I7" s="9">
        <v>9</v>
      </c>
      <c r="J7" s="18">
        <f t="shared" si="0"/>
        <v>1718.08</v>
      </c>
      <c r="K7" s="19">
        <f t="shared" si="1"/>
        <v>1872.7072000000001</v>
      </c>
    </row>
    <row r="8" spans="1:11" x14ac:dyDescent="0.25">
      <c r="A8" s="6">
        <v>6</v>
      </c>
      <c r="B8" s="7" t="s">
        <v>48</v>
      </c>
      <c r="C8" s="11" t="s">
        <v>155</v>
      </c>
      <c r="D8" s="9">
        <v>6950180058</v>
      </c>
      <c r="E8" s="17" t="s">
        <v>138</v>
      </c>
      <c r="F8" s="9">
        <v>2</v>
      </c>
      <c r="G8" s="9">
        <v>64</v>
      </c>
      <c r="H8" s="23" t="s">
        <v>198</v>
      </c>
      <c r="I8" s="9">
        <v>9</v>
      </c>
      <c r="J8" s="18">
        <f t="shared" si="0"/>
        <v>490.88</v>
      </c>
      <c r="K8" s="19">
        <f t="shared" si="1"/>
        <v>535.05920000000003</v>
      </c>
    </row>
    <row r="9" spans="1:11" x14ac:dyDescent="0.25">
      <c r="A9" s="6">
        <v>7</v>
      </c>
      <c r="B9" s="7" t="s">
        <v>49</v>
      </c>
      <c r="C9" s="8" t="s">
        <v>156</v>
      </c>
      <c r="D9" s="9">
        <v>206413709</v>
      </c>
      <c r="E9" s="17" t="s">
        <v>138</v>
      </c>
      <c r="F9" s="9">
        <v>7</v>
      </c>
      <c r="G9" s="9">
        <v>224</v>
      </c>
      <c r="H9" s="23" t="s">
        <v>198</v>
      </c>
      <c r="I9" s="9">
        <v>9</v>
      </c>
      <c r="J9" s="18">
        <f t="shared" si="0"/>
        <v>1718.08</v>
      </c>
      <c r="K9" s="19">
        <f t="shared" si="1"/>
        <v>1872.7072000000001</v>
      </c>
    </row>
    <row r="10" spans="1:11" x14ac:dyDescent="0.25">
      <c r="A10" s="6">
        <v>8</v>
      </c>
      <c r="B10" s="7" t="s">
        <v>50</v>
      </c>
      <c r="C10" s="9" t="s">
        <v>157</v>
      </c>
      <c r="D10" s="9">
        <v>201147667</v>
      </c>
      <c r="E10" s="17" t="s">
        <v>138</v>
      </c>
      <c r="F10" s="9">
        <v>5</v>
      </c>
      <c r="G10" s="9">
        <v>157</v>
      </c>
      <c r="H10" s="23" t="s">
        <v>198</v>
      </c>
      <c r="I10" s="9">
        <v>9</v>
      </c>
      <c r="J10" s="18">
        <f t="shared" si="0"/>
        <v>1204.19</v>
      </c>
      <c r="K10" s="19">
        <f t="shared" si="1"/>
        <v>1312.5671000000002</v>
      </c>
    </row>
    <row r="11" spans="1:11" x14ac:dyDescent="0.25">
      <c r="A11" s="6">
        <v>9</v>
      </c>
      <c r="B11" s="7" t="s">
        <v>51</v>
      </c>
      <c r="C11" s="9" t="s">
        <v>158</v>
      </c>
      <c r="D11" s="9">
        <v>102827487</v>
      </c>
      <c r="E11" s="17" t="s">
        <v>138</v>
      </c>
      <c r="F11" s="9">
        <v>11</v>
      </c>
      <c r="G11" s="9">
        <v>352</v>
      </c>
      <c r="H11" s="23" t="s">
        <v>198</v>
      </c>
      <c r="I11" s="9">
        <v>9</v>
      </c>
      <c r="J11" s="18">
        <f t="shared" si="0"/>
        <v>2699.84</v>
      </c>
      <c r="K11" s="19">
        <f t="shared" si="1"/>
        <v>2942.8256000000006</v>
      </c>
    </row>
    <row r="12" spans="1:11" x14ac:dyDescent="0.25">
      <c r="A12" s="6">
        <v>10</v>
      </c>
      <c r="B12" s="7" t="s">
        <v>52</v>
      </c>
      <c r="C12" s="8" t="s">
        <v>159</v>
      </c>
      <c r="D12" s="9">
        <v>202086352</v>
      </c>
      <c r="E12" s="17" t="s">
        <v>138</v>
      </c>
      <c r="F12" s="9">
        <v>2</v>
      </c>
      <c r="G12" s="9">
        <v>64</v>
      </c>
      <c r="H12" s="23" t="s">
        <v>198</v>
      </c>
      <c r="I12" s="9">
        <v>9</v>
      </c>
      <c r="J12" s="18">
        <f t="shared" si="0"/>
        <v>490.88</v>
      </c>
      <c r="K12" s="19">
        <f t="shared" si="1"/>
        <v>535.05920000000003</v>
      </c>
    </row>
    <row r="13" spans="1:11" x14ac:dyDescent="0.25">
      <c r="A13" s="6">
        <v>11</v>
      </c>
      <c r="B13" s="7" t="s">
        <v>53</v>
      </c>
      <c r="C13" s="8" t="s">
        <v>16</v>
      </c>
      <c r="D13" s="9">
        <v>203513540</v>
      </c>
      <c r="E13" s="17" t="s">
        <v>138</v>
      </c>
      <c r="F13" s="9">
        <v>315</v>
      </c>
      <c r="G13" s="9">
        <v>10030</v>
      </c>
      <c r="H13" s="23" t="s">
        <v>198</v>
      </c>
      <c r="I13" s="9">
        <v>9</v>
      </c>
      <c r="J13" s="18">
        <f t="shared" si="0"/>
        <v>76930.100000000006</v>
      </c>
      <c r="K13" s="19">
        <f t="shared" si="1"/>
        <v>83853.809000000008</v>
      </c>
    </row>
    <row r="14" spans="1:11" x14ac:dyDescent="0.25">
      <c r="A14" s="6">
        <v>12</v>
      </c>
      <c r="B14" s="7" t="s">
        <v>54</v>
      </c>
      <c r="C14" s="8" t="s">
        <v>141</v>
      </c>
      <c r="D14" s="9">
        <v>204272697</v>
      </c>
      <c r="E14" s="17" t="s">
        <v>138</v>
      </c>
      <c r="F14" s="9">
        <v>46</v>
      </c>
      <c r="G14" s="9">
        <v>1472</v>
      </c>
      <c r="H14" s="23" t="s">
        <v>198</v>
      </c>
      <c r="I14" s="9">
        <v>9</v>
      </c>
      <c r="J14" s="18">
        <f t="shared" si="0"/>
        <v>11290.24</v>
      </c>
      <c r="K14" s="19">
        <f t="shared" si="1"/>
        <v>12306.3616</v>
      </c>
    </row>
    <row r="15" spans="1:11" x14ac:dyDescent="0.25">
      <c r="A15" s="6">
        <v>13</v>
      </c>
      <c r="B15" s="7" t="s">
        <v>55</v>
      </c>
      <c r="C15" s="8" t="s">
        <v>141</v>
      </c>
      <c r="D15" s="9">
        <v>204272697</v>
      </c>
      <c r="E15" s="17" t="s">
        <v>138</v>
      </c>
      <c r="F15" s="9">
        <v>25</v>
      </c>
      <c r="G15" s="9">
        <v>795</v>
      </c>
      <c r="H15" s="23" t="s">
        <v>198</v>
      </c>
      <c r="I15" s="9">
        <v>9</v>
      </c>
      <c r="J15" s="18">
        <f t="shared" si="0"/>
        <v>6097.65</v>
      </c>
      <c r="K15" s="19">
        <f t="shared" si="1"/>
        <v>6646.4385000000002</v>
      </c>
    </row>
    <row r="16" spans="1:11" x14ac:dyDescent="0.25">
      <c r="A16" s="6">
        <v>14</v>
      </c>
      <c r="B16" s="7" t="s">
        <v>56</v>
      </c>
      <c r="C16" s="8" t="s">
        <v>160</v>
      </c>
      <c r="D16" s="9" t="s">
        <v>200</v>
      </c>
      <c r="E16" s="17" t="s">
        <v>138</v>
      </c>
      <c r="F16" s="9">
        <v>2</v>
      </c>
      <c r="G16" s="9">
        <v>64</v>
      </c>
      <c r="H16" s="23" t="s">
        <v>198</v>
      </c>
      <c r="I16" s="9">
        <v>0</v>
      </c>
      <c r="J16" s="18">
        <f t="shared" si="0"/>
        <v>490.88</v>
      </c>
      <c r="K16" s="19">
        <f t="shared" si="1"/>
        <v>490.88</v>
      </c>
    </row>
    <row r="17" spans="1:11" x14ac:dyDescent="0.25">
      <c r="A17" s="6">
        <v>15</v>
      </c>
      <c r="B17" s="7" t="s">
        <v>57</v>
      </c>
      <c r="C17" s="8" t="s">
        <v>141</v>
      </c>
      <c r="D17" s="9">
        <v>204272697</v>
      </c>
      <c r="E17" s="17" t="s">
        <v>138</v>
      </c>
      <c r="F17" s="9">
        <v>403</v>
      </c>
      <c r="G17" s="9">
        <v>12681</v>
      </c>
      <c r="H17" s="23" t="s">
        <v>198</v>
      </c>
      <c r="I17" s="9">
        <v>9</v>
      </c>
      <c r="J17" s="18">
        <f t="shared" si="0"/>
        <v>97263.27</v>
      </c>
      <c r="K17" s="19">
        <f t="shared" si="1"/>
        <v>106016.96430000001</v>
      </c>
    </row>
    <row r="18" spans="1:11" x14ac:dyDescent="0.25">
      <c r="A18" s="6">
        <v>16</v>
      </c>
      <c r="B18" s="7" t="s">
        <v>58</v>
      </c>
      <c r="C18" s="8" t="s">
        <v>141</v>
      </c>
      <c r="D18" s="9">
        <v>204272697</v>
      </c>
      <c r="E18" s="17" t="s">
        <v>138</v>
      </c>
      <c r="F18" s="9">
        <v>37</v>
      </c>
      <c r="G18" s="9">
        <v>1165</v>
      </c>
      <c r="H18" s="23" t="s">
        <v>198</v>
      </c>
      <c r="I18" s="9">
        <v>9</v>
      </c>
      <c r="J18" s="18">
        <f t="shared" si="0"/>
        <v>8935.5499999999993</v>
      </c>
      <c r="K18" s="19">
        <f t="shared" si="1"/>
        <v>9739.7494999999999</v>
      </c>
    </row>
    <row r="19" spans="1:11" x14ac:dyDescent="0.25">
      <c r="A19" s="6">
        <v>17</v>
      </c>
      <c r="B19" s="7" t="s">
        <v>59</v>
      </c>
      <c r="C19" s="8" t="s">
        <v>141</v>
      </c>
      <c r="D19" s="9">
        <v>204272697</v>
      </c>
      <c r="E19" s="17" t="s">
        <v>138</v>
      </c>
      <c r="F19" s="9">
        <v>87</v>
      </c>
      <c r="G19" s="9">
        <v>2778</v>
      </c>
      <c r="H19" s="23" t="s">
        <v>198</v>
      </c>
      <c r="I19" s="9">
        <v>9</v>
      </c>
      <c r="J19" s="18">
        <f t="shared" si="0"/>
        <v>21307.26</v>
      </c>
      <c r="K19" s="19">
        <f t="shared" si="1"/>
        <v>23224.913400000001</v>
      </c>
    </row>
    <row r="20" spans="1:11" x14ac:dyDescent="0.25">
      <c r="A20" s="6">
        <v>18</v>
      </c>
      <c r="B20" s="7" t="s">
        <v>60</v>
      </c>
      <c r="C20" s="8" t="s">
        <v>161</v>
      </c>
      <c r="D20" s="9">
        <v>202255603</v>
      </c>
      <c r="E20" s="17" t="s">
        <v>138</v>
      </c>
      <c r="F20" s="9">
        <v>19</v>
      </c>
      <c r="G20" s="9">
        <v>456</v>
      </c>
      <c r="H20" s="23" t="s">
        <v>198</v>
      </c>
      <c r="I20" s="9">
        <v>9</v>
      </c>
      <c r="J20" s="18">
        <f t="shared" si="0"/>
        <v>3497.52</v>
      </c>
      <c r="K20" s="19">
        <f t="shared" si="1"/>
        <v>3812.2968000000001</v>
      </c>
    </row>
    <row r="21" spans="1:11" x14ac:dyDescent="0.25">
      <c r="A21" s="6">
        <v>19</v>
      </c>
      <c r="B21" s="7" t="s">
        <v>139</v>
      </c>
      <c r="C21" s="8" t="s">
        <v>140</v>
      </c>
      <c r="D21" s="9">
        <v>175430013</v>
      </c>
      <c r="E21" s="17" t="s">
        <v>138</v>
      </c>
      <c r="F21" s="9">
        <v>16</v>
      </c>
      <c r="G21" s="9">
        <v>540</v>
      </c>
      <c r="H21" s="23" t="s">
        <v>198</v>
      </c>
      <c r="I21" s="9">
        <v>9</v>
      </c>
      <c r="J21" s="18">
        <f t="shared" si="0"/>
        <v>4141.8</v>
      </c>
      <c r="K21" s="19">
        <f t="shared" si="1"/>
        <v>4514.5620000000008</v>
      </c>
    </row>
    <row r="22" spans="1:11" x14ac:dyDescent="0.25">
      <c r="A22" s="6">
        <v>20</v>
      </c>
      <c r="B22" s="7" t="s">
        <v>61</v>
      </c>
      <c r="C22" s="9" t="s">
        <v>162</v>
      </c>
      <c r="D22" s="9">
        <v>176251497</v>
      </c>
      <c r="E22" s="17" t="s">
        <v>138</v>
      </c>
      <c r="F22" s="9">
        <v>257</v>
      </c>
      <c r="G22" s="9">
        <v>8151</v>
      </c>
      <c r="H22" s="23" t="s">
        <v>198</v>
      </c>
      <c r="I22" s="9">
        <v>9</v>
      </c>
      <c r="J22" s="18">
        <f t="shared" si="0"/>
        <v>62518.17</v>
      </c>
      <c r="K22" s="19">
        <f t="shared" si="1"/>
        <v>68144.805300000007</v>
      </c>
    </row>
    <row r="23" spans="1:11" x14ac:dyDescent="0.25">
      <c r="A23" s="6">
        <v>21</v>
      </c>
      <c r="B23" s="7" t="s">
        <v>62</v>
      </c>
      <c r="C23" s="9" t="s">
        <v>163</v>
      </c>
      <c r="D23" s="9">
        <v>811050101</v>
      </c>
      <c r="E23" s="17" t="s">
        <v>138</v>
      </c>
      <c r="F23" s="9">
        <v>38</v>
      </c>
      <c r="G23" s="9">
        <v>1215</v>
      </c>
      <c r="H23" s="23" t="s">
        <v>198</v>
      </c>
      <c r="I23" s="9">
        <v>9</v>
      </c>
      <c r="J23" s="18">
        <f t="shared" si="0"/>
        <v>9319.0499999999993</v>
      </c>
      <c r="K23" s="19">
        <f t="shared" si="1"/>
        <v>10157.764499999999</v>
      </c>
    </row>
    <row r="24" spans="1:11" x14ac:dyDescent="0.25">
      <c r="A24" s="6">
        <v>22</v>
      </c>
      <c r="B24" s="7" t="s">
        <v>63</v>
      </c>
      <c r="C24" s="8" t="s">
        <v>30</v>
      </c>
      <c r="D24" s="9">
        <v>102926478</v>
      </c>
      <c r="E24" s="17" t="s">
        <v>138</v>
      </c>
      <c r="F24" s="9">
        <v>6</v>
      </c>
      <c r="G24" s="9">
        <v>192</v>
      </c>
      <c r="H24" s="23" t="s">
        <v>198</v>
      </c>
      <c r="I24" s="9">
        <v>9</v>
      </c>
      <c r="J24" s="18">
        <f t="shared" si="0"/>
        <v>1472.6399999999999</v>
      </c>
      <c r="K24" s="19">
        <f t="shared" si="1"/>
        <v>1605.1776</v>
      </c>
    </row>
    <row r="25" spans="1:11" x14ac:dyDescent="0.25">
      <c r="A25" s="6">
        <v>23</v>
      </c>
      <c r="B25" s="7" t="s">
        <v>64</v>
      </c>
      <c r="C25" s="8" t="s">
        <v>17</v>
      </c>
      <c r="D25" s="9">
        <v>200961766</v>
      </c>
      <c r="E25" s="17" t="s">
        <v>138</v>
      </c>
      <c r="F25" s="9">
        <v>12</v>
      </c>
      <c r="G25" s="9">
        <v>384</v>
      </c>
      <c r="H25" s="23" t="s">
        <v>198</v>
      </c>
      <c r="I25" s="9">
        <v>9</v>
      </c>
      <c r="J25" s="18">
        <f t="shared" si="0"/>
        <v>2945.2799999999997</v>
      </c>
      <c r="K25" s="19">
        <f t="shared" si="1"/>
        <v>3210.3552</v>
      </c>
    </row>
    <row r="26" spans="1:11" x14ac:dyDescent="0.25">
      <c r="A26" s="6">
        <v>24</v>
      </c>
      <c r="B26" s="7" t="s">
        <v>65</v>
      </c>
      <c r="C26" s="9" t="s">
        <v>164</v>
      </c>
      <c r="D26" s="9">
        <v>131127139</v>
      </c>
      <c r="E26" s="17" t="s">
        <v>138</v>
      </c>
      <c r="F26" s="9">
        <v>14</v>
      </c>
      <c r="G26" s="9">
        <v>442</v>
      </c>
      <c r="H26" s="23" t="s">
        <v>198</v>
      </c>
      <c r="I26" s="9">
        <v>9</v>
      </c>
      <c r="J26" s="18">
        <f t="shared" si="0"/>
        <v>3390.14</v>
      </c>
      <c r="K26" s="19">
        <f t="shared" si="1"/>
        <v>3695.2526000000003</v>
      </c>
    </row>
    <row r="27" spans="1:11" x14ac:dyDescent="0.25">
      <c r="A27" s="6">
        <v>25</v>
      </c>
      <c r="B27" s="7" t="s">
        <v>66</v>
      </c>
      <c r="C27" s="9" t="s">
        <v>15</v>
      </c>
      <c r="D27" s="9">
        <v>530493</v>
      </c>
      <c r="E27" s="17" t="s">
        <v>138</v>
      </c>
      <c r="F27" s="9">
        <v>8</v>
      </c>
      <c r="G27" s="9">
        <v>255</v>
      </c>
      <c r="H27" s="23" t="s">
        <v>198</v>
      </c>
      <c r="I27" s="9">
        <v>20</v>
      </c>
      <c r="J27" s="18">
        <f t="shared" si="0"/>
        <v>1955.85</v>
      </c>
      <c r="K27" s="19">
        <f t="shared" si="1"/>
        <v>2347.02</v>
      </c>
    </row>
    <row r="28" spans="1:11" x14ac:dyDescent="0.25">
      <c r="A28" s="6">
        <v>26</v>
      </c>
      <c r="B28" s="7" t="s">
        <v>67</v>
      </c>
      <c r="C28" s="8" t="s">
        <v>11</v>
      </c>
      <c r="D28" s="9">
        <v>202386257</v>
      </c>
      <c r="E28" s="17" t="s">
        <v>138</v>
      </c>
      <c r="F28" s="9">
        <v>47</v>
      </c>
      <c r="G28" s="9">
        <v>1504</v>
      </c>
      <c r="H28" s="23" t="s">
        <v>198</v>
      </c>
      <c r="I28" s="9">
        <v>9</v>
      </c>
      <c r="J28" s="18">
        <f t="shared" si="0"/>
        <v>11535.68</v>
      </c>
      <c r="K28" s="19">
        <f t="shared" si="1"/>
        <v>12573.891200000002</v>
      </c>
    </row>
    <row r="29" spans="1:11" x14ac:dyDescent="0.25">
      <c r="A29" s="6">
        <v>27</v>
      </c>
      <c r="B29" s="7" t="s">
        <v>68</v>
      </c>
      <c r="C29" s="8" t="s">
        <v>165</v>
      </c>
      <c r="D29" s="9">
        <v>204765850</v>
      </c>
      <c r="E29" s="17" t="s">
        <v>138</v>
      </c>
      <c r="F29" s="9">
        <v>38</v>
      </c>
      <c r="G29" s="9">
        <v>1234</v>
      </c>
      <c r="H29" s="23" t="s">
        <v>198</v>
      </c>
      <c r="I29" s="9">
        <v>9</v>
      </c>
      <c r="J29" s="18">
        <f t="shared" si="0"/>
        <v>9464.7800000000007</v>
      </c>
      <c r="K29" s="19">
        <f t="shared" si="1"/>
        <v>10316.610200000001</v>
      </c>
    </row>
    <row r="30" spans="1:11" x14ac:dyDescent="0.25">
      <c r="A30" s="6">
        <v>28</v>
      </c>
      <c r="B30" s="7" t="s">
        <v>69</v>
      </c>
      <c r="C30" s="8" t="s">
        <v>166</v>
      </c>
      <c r="D30" s="9">
        <v>200945534</v>
      </c>
      <c r="E30" s="17" t="s">
        <v>138</v>
      </c>
      <c r="F30" s="9">
        <v>25</v>
      </c>
      <c r="G30" s="9">
        <v>768</v>
      </c>
      <c r="H30" s="23" t="s">
        <v>198</v>
      </c>
      <c r="I30" s="9">
        <v>9</v>
      </c>
      <c r="J30" s="18">
        <f t="shared" si="0"/>
        <v>5890.5599999999995</v>
      </c>
      <c r="K30" s="19">
        <f t="shared" si="1"/>
        <v>6420.7103999999999</v>
      </c>
    </row>
    <row r="31" spans="1:11" x14ac:dyDescent="0.25">
      <c r="A31" s="6">
        <v>29</v>
      </c>
      <c r="B31" s="7" t="s">
        <v>70</v>
      </c>
      <c r="C31" s="8" t="s">
        <v>3</v>
      </c>
      <c r="D31" s="9">
        <v>201591095</v>
      </c>
      <c r="E31" s="17" t="s">
        <v>138</v>
      </c>
      <c r="F31" s="9">
        <v>27</v>
      </c>
      <c r="G31" s="9">
        <v>864</v>
      </c>
      <c r="H31" s="23" t="s">
        <v>198</v>
      </c>
      <c r="I31" s="9">
        <v>9</v>
      </c>
      <c r="J31" s="18">
        <f t="shared" si="0"/>
        <v>6626.88</v>
      </c>
      <c r="K31" s="19">
        <f t="shared" si="1"/>
        <v>7223.2992000000004</v>
      </c>
    </row>
    <row r="32" spans="1:11" x14ac:dyDescent="0.25">
      <c r="A32" s="6">
        <v>30</v>
      </c>
      <c r="B32" s="7" t="s">
        <v>71</v>
      </c>
      <c r="C32" s="8" t="s">
        <v>167</v>
      </c>
      <c r="D32" s="9">
        <v>206877990</v>
      </c>
      <c r="E32" s="17" t="s">
        <v>138</v>
      </c>
      <c r="F32" s="9">
        <v>6</v>
      </c>
      <c r="G32" s="9">
        <v>192</v>
      </c>
      <c r="H32" s="23" t="s">
        <v>198</v>
      </c>
      <c r="I32" s="9">
        <v>9</v>
      </c>
      <c r="J32" s="18">
        <f t="shared" si="0"/>
        <v>1472.6399999999999</v>
      </c>
      <c r="K32" s="19">
        <f t="shared" si="1"/>
        <v>1605.1776</v>
      </c>
    </row>
    <row r="33" spans="1:11" x14ac:dyDescent="0.25">
      <c r="A33" s="6">
        <v>31</v>
      </c>
      <c r="B33" s="7" t="s">
        <v>72</v>
      </c>
      <c r="C33" s="9" t="s">
        <v>168</v>
      </c>
      <c r="D33" s="9">
        <v>102937179</v>
      </c>
      <c r="E33" s="17" t="s">
        <v>138</v>
      </c>
      <c r="F33" s="9">
        <v>22</v>
      </c>
      <c r="G33" s="9">
        <v>657</v>
      </c>
      <c r="H33" s="23" t="s">
        <v>198</v>
      </c>
      <c r="I33" s="9">
        <v>9</v>
      </c>
      <c r="J33" s="18">
        <f t="shared" si="0"/>
        <v>5039.1899999999996</v>
      </c>
      <c r="K33" s="19">
        <f t="shared" si="1"/>
        <v>5492.7170999999998</v>
      </c>
    </row>
    <row r="34" spans="1:11" x14ac:dyDescent="0.25">
      <c r="A34" s="6">
        <v>32</v>
      </c>
      <c r="B34" s="7" t="s">
        <v>73</v>
      </c>
      <c r="C34" s="8" t="s">
        <v>13</v>
      </c>
      <c r="D34" s="9">
        <v>203835986</v>
      </c>
      <c r="E34" s="17" t="s">
        <v>138</v>
      </c>
      <c r="F34" s="9">
        <v>15</v>
      </c>
      <c r="G34" s="9">
        <v>480</v>
      </c>
      <c r="H34" s="23" t="s">
        <v>198</v>
      </c>
      <c r="I34" s="9">
        <v>9</v>
      </c>
      <c r="J34" s="18">
        <f t="shared" si="0"/>
        <v>3681.6</v>
      </c>
      <c r="K34" s="19">
        <f t="shared" si="1"/>
        <v>4012.9440000000004</v>
      </c>
    </row>
    <row r="35" spans="1:11" x14ac:dyDescent="0.25">
      <c r="A35" s="6">
        <v>33</v>
      </c>
      <c r="B35" s="7" t="s">
        <v>74</v>
      </c>
      <c r="C35" s="9" t="s">
        <v>169</v>
      </c>
      <c r="D35" s="9">
        <v>147003207</v>
      </c>
      <c r="E35" s="17" t="s">
        <v>138</v>
      </c>
      <c r="F35" s="9">
        <v>8</v>
      </c>
      <c r="G35" s="9">
        <v>247</v>
      </c>
      <c r="H35" s="23" t="s">
        <v>198</v>
      </c>
      <c r="I35" s="9">
        <v>9</v>
      </c>
      <c r="J35" s="18">
        <f t="shared" ref="J35:J66" si="2">G35*7.67</f>
        <v>1894.49</v>
      </c>
      <c r="K35" s="19">
        <f t="shared" ref="K35:K66" si="3">J35*(1+I35/100)</f>
        <v>2064.9941000000003</v>
      </c>
    </row>
    <row r="36" spans="1:11" x14ac:dyDescent="0.25">
      <c r="A36" s="6">
        <v>34</v>
      </c>
      <c r="B36" s="7" t="s">
        <v>75</v>
      </c>
      <c r="C36" s="9" t="s">
        <v>170</v>
      </c>
      <c r="D36" s="9">
        <v>175094744</v>
      </c>
      <c r="E36" s="17" t="s">
        <v>138</v>
      </c>
      <c r="F36" s="9">
        <v>22</v>
      </c>
      <c r="G36" s="9">
        <v>704</v>
      </c>
      <c r="H36" s="23" t="s">
        <v>198</v>
      </c>
      <c r="I36" s="9">
        <v>9</v>
      </c>
      <c r="J36" s="18">
        <f t="shared" si="2"/>
        <v>5399.68</v>
      </c>
      <c r="K36" s="19">
        <f t="shared" si="3"/>
        <v>5885.6512000000012</v>
      </c>
    </row>
    <row r="37" spans="1:11" x14ac:dyDescent="0.25">
      <c r="A37" s="6">
        <v>35</v>
      </c>
      <c r="B37" s="7" t="s">
        <v>76</v>
      </c>
      <c r="C37" s="9" t="s">
        <v>171</v>
      </c>
      <c r="D37" s="9" t="s">
        <v>200</v>
      </c>
      <c r="E37" s="17" t="s">
        <v>138</v>
      </c>
      <c r="F37" s="9">
        <v>2</v>
      </c>
      <c r="G37" s="9">
        <v>64</v>
      </c>
      <c r="H37" s="23" t="s">
        <v>198</v>
      </c>
      <c r="I37" s="9">
        <v>9</v>
      </c>
      <c r="J37" s="18">
        <f t="shared" si="2"/>
        <v>490.88</v>
      </c>
      <c r="K37" s="19">
        <f t="shared" si="3"/>
        <v>535.05920000000003</v>
      </c>
    </row>
    <row r="38" spans="1:11" x14ac:dyDescent="0.25">
      <c r="A38" s="6">
        <v>36</v>
      </c>
      <c r="B38" s="7" t="s">
        <v>77</v>
      </c>
      <c r="C38" s="9" t="s">
        <v>172</v>
      </c>
      <c r="D38" s="9">
        <v>102869753</v>
      </c>
      <c r="E38" s="17" t="s">
        <v>138</v>
      </c>
      <c r="F38" s="9">
        <v>77</v>
      </c>
      <c r="G38" s="9">
        <v>2514</v>
      </c>
      <c r="H38" s="23" t="s">
        <v>198</v>
      </c>
      <c r="I38" s="9">
        <v>9</v>
      </c>
      <c r="J38" s="18">
        <f t="shared" si="2"/>
        <v>19282.38</v>
      </c>
      <c r="K38" s="19">
        <f t="shared" si="3"/>
        <v>21017.794200000004</v>
      </c>
    </row>
    <row r="39" spans="1:11" x14ac:dyDescent="0.25">
      <c r="A39" s="6">
        <v>37</v>
      </c>
      <c r="B39" s="7" t="s">
        <v>78</v>
      </c>
      <c r="C39" s="9" t="s">
        <v>173</v>
      </c>
      <c r="D39" s="9">
        <v>130488972</v>
      </c>
      <c r="E39" s="17" t="s">
        <v>138</v>
      </c>
      <c r="F39" s="9">
        <v>1</v>
      </c>
      <c r="G39" s="9">
        <v>32</v>
      </c>
      <c r="H39" s="23" t="s">
        <v>198</v>
      </c>
      <c r="I39" s="9">
        <v>0</v>
      </c>
      <c r="J39" s="18">
        <f t="shared" si="2"/>
        <v>245.44</v>
      </c>
      <c r="K39" s="19">
        <f t="shared" si="3"/>
        <v>245.44</v>
      </c>
    </row>
    <row r="40" spans="1:11" x14ac:dyDescent="0.25">
      <c r="A40" s="6">
        <v>38</v>
      </c>
      <c r="B40" s="7" t="s">
        <v>79</v>
      </c>
      <c r="C40" s="8" t="s">
        <v>14</v>
      </c>
      <c r="D40" s="9">
        <v>931625</v>
      </c>
      <c r="E40" s="17" t="s">
        <v>138</v>
      </c>
      <c r="F40" s="9">
        <v>4</v>
      </c>
      <c r="G40" s="9">
        <v>128</v>
      </c>
      <c r="H40" s="23" t="s">
        <v>198</v>
      </c>
      <c r="I40" s="9">
        <v>20</v>
      </c>
      <c r="J40" s="18">
        <f t="shared" si="2"/>
        <v>981.76</v>
      </c>
      <c r="K40" s="19">
        <f t="shared" si="3"/>
        <v>1178.1119999999999</v>
      </c>
    </row>
    <row r="41" spans="1:11" x14ac:dyDescent="0.25">
      <c r="A41" s="6">
        <v>39</v>
      </c>
      <c r="B41" s="7" t="s">
        <v>80</v>
      </c>
      <c r="C41" s="8" t="s">
        <v>5</v>
      </c>
      <c r="D41" s="9">
        <v>200370820</v>
      </c>
      <c r="E41" s="17" t="s">
        <v>138</v>
      </c>
      <c r="F41" s="9">
        <v>7</v>
      </c>
      <c r="G41" s="9">
        <v>224</v>
      </c>
      <c r="H41" s="23" t="s">
        <v>198</v>
      </c>
      <c r="I41" s="9">
        <v>9</v>
      </c>
      <c r="J41" s="18">
        <f t="shared" si="2"/>
        <v>1718.08</v>
      </c>
      <c r="K41" s="19">
        <f t="shared" si="3"/>
        <v>1872.7072000000001</v>
      </c>
    </row>
    <row r="42" spans="1:11" x14ac:dyDescent="0.25">
      <c r="A42" s="6">
        <v>40</v>
      </c>
      <c r="B42" s="7" t="s">
        <v>81</v>
      </c>
      <c r="C42" s="8" t="s">
        <v>8</v>
      </c>
      <c r="D42" s="9">
        <v>121023551</v>
      </c>
      <c r="E42" s="17" t="s">
        <v>138</v>
      </c>
      <c r="F42" s="9">
        <v>88</v>
      </c>
      <c r="G42" s="9">
        <v>2617</v>
      </c>
      <c r="H42" s="23" t="s">
        <v>198</v>
      </c>
      <c r="I42" s="9">
        <v>20</v>
      </c>
      <c r="J42" s="18">
        <f t="shared" si="2"/>
        <v>20072.39</v>
      </c>
      <c r="K42" s="19">
        <f t="shared" si="3"/>
        <v>24086.867999999999</v>
      </c>
    </row>
    <row r="43" spans="1:11" x14ac:dyDescent="0.25">
      <c r="A43" s="6">
        <v>41</v>
      </c>
      <c r="B43" s="7" t="s">
        <v>82</v>
      </c>
      <c r="C43" s="8" t="s">
        <v>4</v>
      </c>
      <c r="D43" s="9">
        <v>200286984</v>
      </c>
      <c r="E43" s="17" t="s">
        <v>138</v>
      </c>
      <c r="F43" s="9">
        <v>8</v>
      </c>
      <c r="G43" s="9">
        <v>248</v>
      </c>
      <c r="H43" s="23" t="s">
        <v>198</v>
      </c>
      <c r="I43" s="9">
        <v>9</v>
      </c>
      <c r="J43" s="18">
        <f t="shared" si="2"/>
        <v>1902.16</v>
      </c>
      <c r="K43" s="19">
        <f t="shared" si="3"/>
        <v>2073.3544000000002</v>
      </c>
    </row>
    <row r="44" spans="1:11" x14ac:dyDescent="0.25">
      <c r="A44" s="6">
        <v>42</v>
      </c>
      <c r="B44" s="7" t="s">
        <v>83</v>
      </c>
      <c r="C44" s="8" t="s">
        <v>84</v>
      </c>
      <c r="D44" s="9">
        <v>124596702</v>
      </c>
      <c r="E44" s="17" t="s">
        <v>138</v>
      </c>
      <c r="F44" s="9">
        <v>4</v>
      </c>
      <c r="G44" s="9">
        <v>128</v>
      </c>
      <c r="H44" s="23" t="s">
        <v>198</v>
      </c>
      <c r="I44" s="9">
        <v>20</v>
      </c>
      <c r="J44" s="18">
        <f t="shared" si="2"/>
        <v>981.76</v>
      </c>
      <c r="K44" s="19">
        <f t="shared" si="3"/>
        <v>1178.1119999999999</v>
      </c>
    </row>
    <row r="45" spans="1:11" x14ac:dyDescent="0.25">
      <c r="A45" s="6">
        <v>43</v>
      </c>
      <c r="B45" s="7" t="s">
        <v>85</v>
      </c>
      <c r="C45" s="8" t="s">
        <v>23</v>
      </c>
      <c r="D45" s="9">
        <v>200714221</v>
      </c>
      <c r="E45" s="17" t="s">
        <v>138</v>
      </c>
      <c r="F45" s="9">
        <v>20</v>
      </c>
      <c r="G45" s="9">
        <v>613</v>
      </c>
      <c r="H45" s="23" t="s">
        <v>198</v>
      </c>
      <c r="I45" s="9">
        <v>9</v>
      </c>
      <c r="J45" s="18">
        <f t="shared" si="2"/>
        <v>4701.71</v>
      </c>
      <c r="K45" s="19">
        <f t="shared" si="3"/>
        <v>5124.8639000000003</v>
      </c>
    </row>
    <row r="46" spans="1:11" x14ac:dyDescent="0.25">
      <c r="A46" s="6">
        <v>44</v>
      </c>
      <c r="B46" s="7" t="s">
        <v>86</v>
      </c>
      <c r="C46" s="8" t="s">
        <v>174</v>
      </c>
      <c r="D46" s="9">
        <v>175158218</v>
      </c>
      <c r="E46" s="17" t="s">
        <v>138</v>
      </c>
      <c r="F46" s="9">
        <v>7</v>
      </c>
      <c r="G46" s="9">
        <v>197</v>
      </c>
      <c r="H46" s="23" t="s">
        <v>198</v>
      </c>
      <c r="I46" s="9">
        <v>9</v>
      </c>
      <c r="J46" s="18">
        <f t="shared" si="2"/>
        <v>1510.99</v>
      </c>
      <c r="K46" s="19">
        <f t="shared" si="3"/>
        <v>1646.9791000000002</v>
      </c>
    </row>
    <row r="47" spans="1:11" x14ac:dyDescent="0.25">
      <c r="A47" s="6">
        <v>45</v>
      </c>
      <c r="B47" s="10" t="s">
        <v>148</v>
      </c>
      <c r="C47" s="9" t="s">
        <v>175</v>
      </c>
      <c r="D47" s="10">
        <v>1308228780478</v>
      </c>
      <c r="E47" s="17" t="s">
        <v>138</v>
      </c>
      <c r="F47" s="9">
        <v>199</v>
      </c>
      <c r="G47" s="9">
        <v>6283</v>
      </c>
      <c r="H47" s="23" t="s">
        <v>198</v>
      </c>
      <c r="I47" s="9">
        <v>9</v>
      </c>
      <c r="J47" s="18">
        <f t="shared" si="2"/>
        <v>48190.61</v>
      </c>
      <c r="K47" s="19">
        <f t="shared" si="3"/>
        <v>52527.764900000002</v>
      </c>
    </row>
    <row r="48" spans="1:11" x14ac:dyDescent="0.25">
      <c r="A48" s="6">
        <v>46</v>
      </c>
      <c r="B48" s="7" t="s">
        <v>87</v>
      </c>
      <c r="C48" s="8" t="s">
        <v>176</v>
      </c>
      <c r="D48" s="9">
        <v>20974961</v>
      </c>
      <c r="E48" s="17" t="s">
        <v>138</v>
      </c>
      <c r="F48" s="9">
        <v>46</v>
      </c>
      <c r="G48" s="9">
        <v>1447</v>
      </c>
      <c r="H48" s="23" t="s">
        <v>198</v>
      </c>
      <c r="I48" s="9">
        <v>9</v>
      </c>
      <c r="J48" s="18">
        <f t="shared" si="2"/>
        <v>11098.49</v>
      </c>
      <c r="K48" s="19">
        <f t="shared" si="3"/>
        <v>12097.3541</v>
      </c>
    </row>
    <row r="49" spans="1:11" x14ac:dyDescent="0.25">
      <c r="A49" s="6">
        <v>47</v>
      </c>
      <c r="B49" s="7" t="s">
        <v>88</v>
      </c>
      <c r="C49" s="8" t="s">
        <v>144</v>
      </c>
      <c r="D49" s="9">
        <v>203652180</v>
      </c>
      <c r="E49" s="17" t="s">
        <v>138</v>
      </c>
      <c r="F49" s="9">
        <v>19</v>
      </c>
      <c r="G49" s="9">
        <v>608</v>
      </c>
      <c r="H49" s="23" t="s">
        <v>198</v>
      </c>
      <c r="I49" s="9">
        <v>9</v>
      </c>
      <c r="J49" s="18">
        <f t="shared" si="2"/>
        <v>4663.3599999999997</v>
      </c>
      <c r="K49" s="19">
        <f t="shared" si="3"/>
        <v>5083.0623999999998</v>
      </c>
    </row>
    <row r="50" spans="1:11" x14ac:dyDescent="0.25">
      <c r="A50" s="6">
        <v>48</v>
      </c>
      <c r="B50" s="7" t="s">
        <v>89</v>
      </c>
      <c r="C50" s="8" t="s">
        <v>177</v>
      </c>
      <c r="D50" s="9">
        <v>818022</v>
      </c>
      <c r="E50" s="17" t="s">
        <v>138</v>
      </c>
      <c r="F50" s="9">
        <v>24</v>
      </c>
      <c r="G50" s="9">
        <v>768</v>
      </c>
      <c r="H50" s="23" t="s">
        <v>198</v>
      </c>
      <c r="I50" s="9">
        <v>20</v>
      </c>
      <c r="J50" s="18">
        <f t="shared" si="2"/>
        <v>5890.5599999999995</v>
      </c>
      <c r="K50" s="19">
        <f t="shared" si="3"/>
        <v>7068.6719999999996</v>
      </c>
    </row>
    <row r="51" spans="1:11" x14ac:dyDescent="0.25">
      <c r="A51" s="6">
        <v>49</v>
      </c>
      <c r="B51" s="7" t="s">
        <v>90</v>
      </c>
      <c r="C51" s="8" t="s">
        <v>10</v>
      </c>
      <c r="D51" s="9">
        <v>205192243</v>
      </c>
      <c r="E51" s="17" t="s">
        <v>138</v>
      </c>
      <c r="F51" s="9">
        <v>6</v>
      </c>
      <c r="G51" s="9">
        <v>192</v>
      </c>
      <c r="H51" s="23" t="s">
        <v>198</v>
      </c>
      <c r="I51" s="9">
        <v>9</v>
      </c>
      <c r="J51" s="18">
        <f t="shared" si="2"/>
        <v>1472.6399999999999</v>
      </c>
      <c r="K51" s="19">
        <f t="shared" si="3"/>
        <v>1605.1776</v>
      </c>
    </row>
    <row r="52" spans="1:11" x14ac:dyDescent="0.25">
      <c r="A52" s="6">
        <v>50</v>
      </c>
      <c r="B52" s="7" t="s">
        <v>91</v>
      </c>
      <c r="C52" s="9" t="s">
        <v>178</v>
      </c>
      <c r="D52" s="9">
        <v>814191872</v>
      </c>
      <c r="E52" s="17" t="s">
        <v>138</v>
      </c>
      <c r="F52" s="9">
        <v>5</v>
      </c>
      <c r="G52" s="9">
        <v>160</v>
      </c>
      <c r="H52" s="23" t="s">
        <v>198</v>
      </c>
      <c r="I52" s="9">
        <v>9</v>
      </c>
      <c r="J52" s="18">
        <f t="shared" si="2"/>
        <v>1227.2</v>
      </c>
      <c r="K52" s="19">
        <f t="shared" si="3"/>
        <v>1337.6480000000001</v>
      </c>
    </row>
    <row r="53" spans="1:11" x14ac:dyDescent="0.25">
      <c r="A53" s="6">
        <v>51</v>
      </c>
      <c r="B53" s="7" t="s">
        <v>92</v>
      </c>
      <c r="C53" s="8" t="s">
        <v>179</v>
      </c>
      <c r="D53" s="9">
        <v>103935918</v>
      </c>
      <c r="E53" s="17" t="s">
        <v>138</v>
      </c>
      <c r="F53" s="9">
        <v>14</v>
      </c>
      <c r="G53" s="9">
        <v>445</v>
      </c>
      <c r="H53" s="23" t="s">
        <v>198</v>
      </c>
      <c r="I53" s="9">
        <v>9</v>
      </c>
      <c r="J53" s="18">
        <f t="shared" si="2"/>
        <v>3413.15</v>
      </c>
      <c r="K53" s="19">
        <f t="shared" si="3"/>
        <v>3720.3335000000002</v>
      </c>
    </row>
    <row r="54" spans="1:11" x14ac:dyDescent="0.25">
      <c r="A54" s="6">
        <v>52</v>
      </c>
      <c r="B54" s="7" t="s">
        <v>93</v>
      </c>
      <c r="C54" s="9" t="s">
        <v>9</v>
      </c>
      <c r="D54" s="9">
        <v>203283897</v>
      </c>
      <c r="E54" s="17" t="s">
        <v>138</v>
      </c>
      <c r="F54" s="9">
        <v>58</v>
      </c>
      <c r="G54" s="9">
        <v>1856</v>
      </c>
      <c r="H54" s="23" t="s">
        <v>198</v>
      </c>
      <c r="I54" s="9">
        <v>9</v>
      </c>
      <c r="J54" s="18">
        <f t="shared" si="2"/>
        <v>14235.52</v>
      </c>
      <c r="K54" s="19">
        <f t="shared" si="3"/>
        <v>15516.716800000002</v>
      </c>
    </row>
    <row r="55" spans="1:11" x14ac:dyDescent="0.25">
      <c r="A55" s="6">
        <v>53</v>
      </c>
      <c r="B55" s="7" t="s">
        <v>94</v>
      </c>
      <c r="C55" s="8" t="s">
        <v>180</v>
      </c>
      <c r="D55" s="9">
        <v>204094636</v>
      </c>
      <c r="E55" s="17" t="s">
        <v>138</v>
      </c>
      <c r="F55" s="9">
        <v>25</v>
      </c>
      <c r="G55" s="9">
        <v>800</v>
      </c>
      <c r="H55" s="23" t="s">
        <v>198</v>
      </c>
      <c r="I55" s="9">
        <v>9</v>
      </c>
      <c r="J55" s="18">
        <f t="shared" si="2"/>
        <v>6136</v>
      </c>
      <c r="K55" s="19">
        <f t="shared" si="3"/>
        <v>6688.2400000000007</v>
      </c>
    </row>
    <row r="56" spans="1:11" x14ac:dyDescent="0.25">
      <c r="A56" s="6">
        <v>54</v>
      </c>
      <c r="B56" s="7" t="s">
        <v>95</v>
      </c>
      <c r="C56" s="8" t="s">
        <v>18</v>
      </c>
      <c r="D56" s="9">
        <v>103549539</v>
      </c>
      <c r="E56" s="17" t="s">
        <v>138</v>
      </c>
      <c r="F56" s="9">
        <v>7</v>
      </c>
      <c r="G56" s="9">
        <v>224</v>
      </c>
      <c r="H56" s="23" t="s">
        <v>198</v>
      </c>
      <c r="I56" s="9">
        <v>9</v>
      </c>
      <c r="J56" s="18">
        <f t="shared" si="2"/>
        <v>1718.08</v>
      </c>
      <c r="K56" s="19">
        <f t="shared" si="3"/>
        <v>1872.7072000000001</v>
      </c>
    </row>
    <row r="57" spans="1:11" ht="30" x14ac:dyDescent="0.25">
      <c r="A57" s="6">
        <v>55</v>
      </c>
      <c r="B57" s="7" t="s">
        <v>96</v>
      </c>
      <c r="C57" s="8" t="s">
        <v>181</v>
      </c>
      <c r="D57" s="9">
        <v>176094665</v>
      </c>
      <c r="E57" s="17" t="s">
        <v>138</v>
      </c>
      <c r="F57" s="9">
        <v>32</v>
      </c>
      <c r="G57" s="9">
        <v>1005</v>
      </c>
      <c r="H57" s="23" t="s">
        <v>198</v>
      </c>
      <c r="I57" s="9">
        <v>20</v>
      </c>
      <c r="J57" s="18">
        <f t="shared" si="2"/>
        <v>7708.35</v>
      </c>
      <c r="K57" s="19">
        <f t="shared" si="3"/>
        <v>9250.02</v>
      </c>
    </row>
    <row r="58" spans="1:11" x14ac:dyDescent="0.25">
      <c r="A58" s="6">
        <v>56</v>
      </c>
      <c r="B58" s="7" t="s">
        <v>97</v>
      </c>
      <c r="C58" s="9" t="s">
        <v>182</v>
      </c>
      <c r="D58" s="9">
        <v>205215020</v>
      </c>
      <c r="E58" s="17" t="s">
        <v>138</v>
      </c>
      <c r="F58" s="9">
        <v>3</v>
      </c>
      <c r="G58" s="9">
        <v>96</v>
      </c>
      <c r="H58" s="23" t="s">
        <v>198</v>
      </c>
      <c r="I58" s="9">
        <v>9</v>
      </c>
      <c r="J58" s="18">
        <f t="shared" si="2"/>
        <v>736.31999999999994</v>
      </c>
      <c r="K58" s="19">
        <f t="shared" si="3"/>
        <v>802.58879999999999</v>
      </c>
    </row>
    <row r="59" spans="1:11" x14ac:dyDescent="0.25">
      <c r="A59" s="6">
        <v>57</v>
      </c>
      <c r="B59" s="7" t="s">
        <v>98</v>
      </c>
      <c r="C59" s="8" t="s">
        <v>145</v>
      </c>
      <c r="D59" s="9">
        <v>124539847</v>
      </c>
      <c r="E59" s="17" t="s">
        <v>138</v>
      </c>
      <c r="F59" s="9">
        <v>18</v>
      </c>
      <c r="G59" s="9">
        <v>576</v>
      </c>
      <c r="H59" s="23" t="s">
        <v>198</v>
      </c>
      <c r="I59" s="9">
        <v>9</v>
      </c>
      <c r="J59" s="18">
        <f t="shared" si="2"/>
        <v>4417.92</v>
      </c>
      <c r="K59" s="19">
        <f t="shared" si="3"/>
        <v>4815.5328000000009</v>
      </c>
    </row>
    <row r="60" spans="1:11" x14ac:dyDescent="0.25">
      <c r="A60" s="6">
        <v>58</v>
      </c>
      <c r="B60" s="7" t="s">
        <v>99</v>
      </c>
      <c r="C60" s="8" t="s">
        <v>183</v>
      </c>
      <c r="D60" s="9">
        <v>204503086</v>
      </c>
      <c r="E60" s="17" t="s">
        <v>138</v>
      </c>
      <c r="F60" s="9">
        <v>5</v>
      </c>
      <c r="G60" s="9">
        <v>160</v>
      </c>
      <c r="H60" s="23" t="s">
        <v>198</v>
      </c>
      <c r="I60" s="9">
        <v>9</v>
      </c>
      <c r="J60" s="18">
        <f t="shared" si="2"/>
        <v>1227.2</v>
      </c>
      <c r="K60" s="19">
        <f t="shared" si="3"/>
        <v>1337.6480000000001</v>
      </c>
    </row>
    <row r="61" spans="1:11" x14ac:dyDescent="0.25">
      <c r="A61" s="6">
        <v>59</v>
      </c>
      <c r="B61" s="7" t="s">
        <v>100</v>
      </c>
      <c r="C61" s="9" t="s">
        <v>101</v>
      </c>
      <c r="D61" s="9">
        <v>203551217</v>
      </c>
      <c r="E61" s="17" t="s">
        <v>138</v>
      </c>
      <c r="F61" s="9">
        <v>1</v>
      </c>
      <c r="G61" s="9">
        <v>32</v>
      </c>
      <c r="H61" s="23" t="s">
        <v>198</v>
      </c>
      <c r="I61" s="9">
        <v>9</v>
      </c>
      <c r="J61" s="18">
        <f t="shared" si="2"/>
        <v>245.44</v>
      </c>
      <c r="K61" s="19">
        <f t="shared" si="3"/>
        <v>267.52960000000002</v>
      </c>
    </row>
    <row r="62" spans="1:11" x14ac:dyDescent="0.25">
      <c r="A62" s="6">
        <v>60</v>
      </c>
      <c r="B62" s="7" t="s">
        <v>102</v>
      </c>
      <c r="C62" s="8" t="s">
        <v>19</v>
      </c>
      <c r="D62" s="9">
        <v>102920991</v>
      </c>
      <c r="E62" s="17" t="s">
        <v>138</v>
      </c>
      <c r="F62" s="9">
        <v>1</v>
      </c>
      <c r="G62" s="9">
        <v>32</v>
      </c>
      <c r="H62" s="23" t="s">
        <v>198</v>
      </c>
      <c r="I62" s="9">
        <v>9</v>
      </c>
      <c r="J62" s="18">
        <f t="shared" si="2"/>
        <v>245.44</v>
      </c>
      <c r="K62" s="19">
        <f t="shared" si="3"/>
        <v>267.52960000000002</v>
      </c>
    </row>
    <row r="63" spans="1:11" x14ac:dyDescent="0.25">
      <c r="A63" s="6">
        <v>61</v>
      </c>
      <c r="B63" s="7" t="s">
        <v>103</v>
      </c>
      <c r="C63" s="8" t="s">
        <v>184</v>
      </c>
      <c r="D63" s="9">
        <v>201719634</v>
      </c>
      <c r="E63" s="17" t="s">
        <v>138</v>
      </c>
      <c r="F63" s="9">
        <v>2</v>
      </c>
      <c r="G63" s="9">
        <v>64</v>
      </c>
      <c r="H63" s="23" t="s">
        <v>198</v>
      </c>
      <c r="I63" s="9">
        <v>9</v>
      </c>
      <c r="J63" s="18">
        <f t="shared" si="2"/>
        <v>490.88</v>
      </c>
      <c r="K63" s="19">
        <f t="shared" si="3"/>
        <v>535.05920000000003</v>
      </c>
    </row>
    <row r="64" spans="1:11" x14ac:dyDescent="0.25">
      <c r="A64" s="6">
        <v>62</v>
      </c>
      <c r="B64" s="7" t="s">
        <v>104</v>
      </c>
      <c r="C64" s="9" t="s">
        <v>185</v>
      </c>
      <c r="D64" s="9">
        <v>200735692</v>
      </c>
      <c r="E64" s="17" t="s">
        <v>138</v>
      </c>
      <c r="F64" s="9">
        <v>57</v>
      </c>
      <c r="G64" s="9">
        <v>2129</v>
      </c>
      <c r="H64" s="23" t="s">
        <v>198</v>
      </c>
      <c r="I64" s="9">
        <v>9</v>
      </c>
      <c r="J64" s="18">
        <f t="shared" si="2"/>
        <v>16329.43</v>
      </c>
      <c r="K64" s="19">
        <f t="shared" si="3"/>
        <v>17799.078700000002</v>
      </c>
    </row>
    <row r="65" spans="1:11" x14ac:dyDescent="0.25">
      <c r="A65" s="6">
        <v>63</v>
      </c>
      <c r="B65" s="7" t="s">
        <v>105</v>
      </c>
      <c r="C65" s="8" t="s">
        <v>29</v>
      </c>
      <c r="D65" s="9">
        <v>205089574</v>
      </c>
      <c r="E65" s="17" t="s">
        <v>138</v>
      </c>
      <c r="F65" s="9">
        <v>6</v>
      </c>
      <c r="G65" s="9">
        <v>192</v>
      </c>
      <c r="H65" s="23" t="s">
        <v>198</v>
      </c>
      <c r="I65" s="9">
        <v>9</v>
      </c>
      <c r="J65" s="18">
        <f t="shared" si="2"/>
        <v>1472.6399999999999</v>
      </c>
      <c r="K65" s="19">
        <f t="shared" si="3"/>
        <v>1605.1776</v>
      </c>
    </row>
    <row r="66" spans="1:11" x14ac:dyDescent="0.25">
      <c r="A66" s="6">
        <v>64</v>
      </c>
      <c r="B66" s="7" t="s">
        <v>106</v>
      </c>
      <c r="C66" s="8" t="s">
        <v>27</v>
      </c>
      <c r="D66" s="9">
        <v>203519504</v>
      </c>
      <c r="E66" s="17" t="s">
        <v>138</v>
      </c>
      <c r="F66" s="9">
        <v>39</v>
      </c>
      <c r="G66" s="9">
        <v>1639</v>
      </c>
      <c r="H66" s="23" t="s">
        <v>198</v>
      </c>
      <c r="I66" s="9">
        <v>9</v>
      </c>
      <c r="J66" s="18">
        <f t="shared" si="2"/>
        <v>12571.13</v>
      </c>
      <c r="K66" s="19">
        <f t="shared" si="3"/>
        <v>13702.5317</v>
      </c>
    </row>
    <row r="67" spans="1:11" x14ac:dyDescent="0.25">
      <c r="A67" s="6">
        <v>65</v>
      </c>
      <c r="B67" s="7" t="s">
        <v>107</v>
      </c>
      <c r="C67" s="8" t="s">
        <v>142</v>
      </c>
      <c r="D67" s="9">
        <v>203519504</v>
      </c>
      <c r="E67" s="17" t="s">
        <v>138</v>
      </c>
      <c r="F67" s="9">
        <v>17</v>
      </c>
      <c r="G67" s="9">
        <v>503</v>
      </c>
      <c r="H67" s="23" t="s">
        <v>198</v>
      </c>
      <c r="I67" s="9">
        <v>9</v>
      </c>
      <c r="J67" s="18">
        <f t="shared" ref="J67:J92" si="4">G67*7.67</f>
        <v>3858.0099999999998</v>
      </c>
      <c r="K67" s="19">
        <f t="shared" ref="K67:K92" si="5">J67*(1+I67/100)</f>
        <v>4205.2309000000005</v>
      </c>
    </row>
    <row r="68" spans="1:11" x14ac:dyDescent="0.25">
      <c r="A68" s="6">
        <v>66</v>
      </c>
      <c r="B68" s="7" t="s">
        <v>108</v>
      </c>
      <c r="C68" s="9" t="s">
        <v>2</v>
      </c>
      <c r="D68" s="9">
        <v>121869957</v>
      </c>
      <c r="E68" s="17" t="s">
        <v>138</v>
      </c>
      <c r="F68" s="9">
        <v>51</v>
      </c>
      <c r="G68" s="9">
        <v>1632</v>
      </c>
      <c r="H68" s="23" t="s">
        <v>198</v>
      </c>
      <c r="I68" s="9">
        <v>9</v>
      </c>
      <c r="J68" s="18">
        <f t="shared" si="4"/>
        <v>12517.44</v>
      </c>
      <c r="K68" s="19">
        <f t="shared" si="5"/>
        <v>13644.009600000001</v>
      </c>
    </row>
    <row r="69" spans="1:11" x14ac:dyDescent="0.25">
      <c r="A69" s="6">
        <v>67</v>
      </c>
      <c r="B69" s="7" t="s">
        <v>109</v>
      </c>
      <c r="C69" s="8" t="s">
        <v>7</v>
      </c>
      <c r="D69" s="9">
        <v>206810422</v>
      </c>
      <c r="E69" s="17" t="s">
        <v>138</v>
      </c>
      <c r="F69" s="9">
        <v>21</v>
      </c>
      <c r="G69" s="9">
        <v>672</v>
      </c>
      <c r="H69" s="23" t="s">
        <v>198</v>
      </c>
      <c r="I69" s="9">
        <v>9</v>
      </c>
      <c r="J69" s="18">
        <f t="shared" si="4"/>
        <v>5154.24</v>
      </c>
      <c r="K69" s="19">
        <f t="shared" si="5"/>
        <v>5618.1216000000004</v>
      </c>
    </row>
    <row r="70" spans="1:11" x14ac:dyDescent="0.25">
      <c r="A70" s="6">
        <v>68</v>
      </c>
      <c r="B70" s="7" t="s">
        <v>110</v>
      </c>
      <c r="C70" s="9" t="s">
        <v>186</v>
      </c>
      <c r="D70" s="9" t="s">
        <v>200</v>
      </c>
      <c r="E70" s="17" t="s">
        <v>138</v>
      </c>
      <c r="F70" s="9">
        <v>3</v>
      </c>
      <c r="G70" s="9">
        <v>96</v>
      </c>
      <c r="H70" s="23" t="s">
        <v>198</v>
      </c>
      <c r="I70" s="9">
        <v>0</v>
      </c>
      <c r="J70" s="18">
        <f t="shared" si="4"/>
        <v>736.31999999999994</v>
      </c>
      <c r="K70" s="19">
        <f t="shared" si="5"/>
        <v>736.31999999999994</v>
      </c>
    </row>
    <row r="71" spans="1:11" x14ac:dyDescent="0.25">
      <c r="A71" s="6">
        <v>69</v>
      </c>
      <c r="B71" s="7" t="s">
        <v>111</v>
      </c>
      <c r="C71" s="8" t="s">
        <v>187</v>
      </c>
      <c r="D71" s="9">
        <v>147132821</v>
      </c>
      <c r="E71" s="17" t="s">
        <v>138</v>
      </c>
      <c r="F71" s="9">
        <v>36</v>
      </c>
      <c r="G71" s="9">
        <v>1146</v>
      </c>
      <c r="H71" s="23" t="s">
        <v>198</v>
      </c>
      <c r="I71" s="9">
        <v>9</v>
      </c>
      <c r="J71" s="18">
        <f t="shared" si="4"/>
        <v>8789.82</v>
      </c>
      <c r="K71" s="19">
        <f t="shared" si="5"/>
        <v>9580.9038</v>
      </c>
    </row>
    <row r="72" spans="1:11" x14ac:dyDescent="0.25">
      <c r="A72" s="6">
        <v>70</v>
      </c>
      <c r="B72" s="7" t="s">
        <v>112</v>
      </c>
      <c r="C72" s="8" t="s">
        <v>25</v>
      </c>
      <c r="D72" s="9">
        <v>206852275</v>
      </c>
      <c r="E72" s="17" t="s">
        <v>138</v>
      </c>
      <c r="F72" s="9">
        <v>2</v>
      </c>
      <c r="G72" s="9">
        <v>64</v>
      </c>
      <c r="H72" s="23" t="s">
        <v>198</v>
      </c>
      <c r="I72" s="9">
        <v>9</v>
      </c>
      <c r="J72" s="18">
        <f t="shared" si="4"/>
        <v>490.88</v>
      </c>
      <c r="K72" s="19">
        <f t="shared" si="5"/>
        <v>535.05920000000003</v>
      </c>
    </row>
    <row r="73" spans="1:11" x14ac:dyDescent="0.25">
      <c r="A73" s="6">
        <v>71</v>
      </c>
      <c r="B73" s="7" t="s">
        <v>113</v>
      </c>
      <c r="C73" s="8" t="s">
        <v>26</v>
      </c>
      <c r="D73" s="9">
        <v>204141880</v>
      </c>
      <c r="E73" s="17" t="s">
        <v>138</v>
      </c>
      <c r="F73" s="9">
        <v>9</v>
      </c>
      <c r="G73" s="9">
        <v>274</v>
      </c>
      <c r="H73" s="23" t="s">
        <v>198</v>
      </c>
      <c r="I73" s="9">
        <v>9</v>
      </c>
      <c r="J73" s="18">
        <f t="shared" si="4"/>
        <v>2101.58</v>
      </c>
      <c r="K73" s="19">
        <f t="shared" si="5"/>
        <v>2290.7222000000002</v>
      </c>
    </row>
    <row r="74" spans="1:11" x14ac:dyDescent="0.25">
      <c r="A74" s="6">
        <v>72</v>
      </c>
      <c r="B74" s="7" t="s">
        <v>114</v>
      </c>
      <c r="C74" s="8" t="s">
        <v>12</v>
      </c>
      <c r="D74" s="9">
        <v>101564407</v>
      </c>
      <c r="E74" s="17" t="s">
        <v>138</v>
      </c>
      <c r="F74" s="9">
        <v>8</v>
      </c>
      <c r="G74" s="9">
        <v>256</v>
      </c>
      <c r="H74" s="23" t="s">
        <v>198</v>
      </c>
      <c r="I74" s="9">
        <v>9</v>
      </c>
      <c r="J74" s="18">
        <f t="shared" si="4"/>
        <v>1963.52</v>
      </c>
      <c r="K74" s="19">
        <f t="shared" si="5"/>
        <v>2140.2368000000001</v>
      </c>
    </row>
    <row r="75" spans="1:11" x14ac:dyDescent="0.25">
      <c r="A75" s="6">
        <v>73</v>
      </c>
      <c r="B75" s="7" t="s">
        <v>115</v>
      </c>
      <c r="C75" s="8" t="s">
        <v>146</v>
      </c>
      <c r="D75" s="9">
        <v>471504</v>
      </c>
      <c r="E75" s="17" t="s">
        <v>138</v>
      </c>
      <c r="F75" s="9">
        <v>100</v>
      </c>
      <c r="G75" s="9">
        <v>3101</v>
      </c>
      <c r="H75" s="23" t="s">
        <v>198</v>
      </c>
      <c r="I75" s="9">
        <v>20</v>
      </c>
      <c r="J75" s="18">
        <f t="shared" si="4"/>
        <v>23784.67</v>
      </c>
      <c r="K75" s="19">
        <f t="shared" si="5"/>
        <v>28541.603999999996</v>
      </c>
    </row>
    <row r="76" spans="1:11" x14ac:dyDescent="0.25">
      <c r="A76" s="6">
        <v>74</v>
      </c>
      <c r="B76" s="7" t="s">
        <v>116</v>
      </c>
      <c r="C76" s="8" t="s">
        <v>20</v>
      </c>
      <c r="D76" s="9">
        <v>202029814</v>
      </c>
      <c r="E76" s="17" t="s">
        <v>138</v>
      </c>
      <c r="F76" s="9">
        <v>3</v>
      </c>
      <c r="G76" s="9">
        <v>96</v>
      </c>
      <c r="H76" s="23" t="s">
        <v>198</v>
      </c>
      <c r="I76" s="9">
        <v>9</v>
      </c>
      <c r="J76" s="18">
        <f t="shared" si="4"/>
        <v>736.31999999999994</v>
      </c>
      <c r="K76" s="19">
        <f t="shared" si="5"/>
        <v>802.58879999999999</v>
      </c>
    </row>
    <row r="77" spans="1:11" x14ac:dyDescent="0.25">
      <c r="A77" s="6">
        <v>75</v>
      </c>
      <c r="B77" s="7" t="s">
        <v>117</v>
      </c>
      <c r="C77" s="9" t="s">
        <v>188</v>
      </c>
      <c r="D77" s="9">
        <v>106527900</v>
      </c>
      <c r="E77" s="17" t="s">
        <v>138</v>
      </c>
      <c r="F77" s="9">
        <v>19</v>
      </c>
      <c r="G77" s="9">
        <v>608</v>
      </c>
      <c r="H77" s="23" t="s">
        <v>198</v>
      </c>
      <c r="I77" s="9">
        <v>9</v>
      </c>
      <c r="J77" s="18">
        <f t="shared" si="4"/>
        <v>4663.3599999999997</v>
      </c>
      <c r="K77" s="19">
        <f t="shared" si="5"/>
        <v>5083.0623999999998</v>
      </c>
    </row>
    <row r="78" spans="1:11" x14ac:dyDescent="0.25">
      <c r="A78" s="6">
        <v>76</v>
      </c>
      <c r="B78" s="7" t="s">
        <v>118</v>
      </c>
      <c r="C78" s="9" t="s">
        <v>188</v>
      </c>
      <c r="D78" s="9">
        <v>106527900</v>
      </c>
      <c r="E78" s="17" t="s">
        <v>138</v>
      </c>
      <c r="F78" s="9">
        <v>32</v>
      </c>
      <c r="G78" s="9">
        <v>1047</v>
      </c>
      <c r="H78" s="23" t="s">
        <v>198</v>
      </c>
      <c r="I78" s="9">
        <v>9</v>
      </c>
      <c r="J78" s="18">
        <f t="shared" si="4"/>
        <v>8030.49</v>
      </c>
      <c r="K78" s="19">
        <f t="shared" si="5"/>
        <v>8753.2340999999997</v>
      </c>
    </row>
    <row r="79" spans="1:11" x14ac:dyDescent="0.25">
      <c r="A79" s="6">
        <v>77</v>
      </c>
      <c r="B79" s="7" t="s">
        <v>119</v>
      </c>
      <c r="C79" s="9" t="s">
        <v>188</v>
      </c>
      <c r="D79" s="9">
        <v>106527900</v>
      </c>
      <c r="E79" s="17" t="s">
        <v>138</v>
      </c>
      <c r="F79" s="9">
        <v>61</v>
      </c>
      <c r="G79" s="9">
        <v>1868</v>
      </c>
      <c r="H79" s="23" t="s">
        <v>198</v>
      </c>
      <c r="I79" s="9">
        <v>9</v>
      </c>
      <c r="J79" s="18">
        <f t="shared" si="4"/>
        <v>14327.56</v>
      </c>
      <c r="K79" s="19">
        <f t="shared" si="5"/>
        <v>15617.0404</v>
      </c>
    </row>
    <row r="80" spans="1:11" x14ac:dyDescent="0.25">
      <c r="A80" s="6">
        <v>78</v>
      </c>
      <c r="B80" s="7" t="s">
        <v>120</v>
      </c>
      <c r="C80" s="9" t="s">
        <v>188</v>
      </c>
      <c r="D80" s="9">
        <v>106527900</v>
      </c>
      <c r="E80" s="17" t="s">
        <v>138</v>
      </c>
      <c r="F80" s="9">
        <v>119</v>
      </c>
      <c r="G80" s="9">
        <v>4504</v>
      </c>
      <c r="H80" s="23" t="s">
        <v>198</v>
      </c>
      <c r="I80" s="9">
        <v>9</v>
      </c>
      <c r="J80" s="18">
        <f t="shared" si="4"/>
        <v>34545.68</v>
      </c>
      <c r="K80" s="19">
        <f t="shared" si="5"/>
        <v>37654.7912</v>
      </c>
    </row>
    <row r="81" spans="1:11" x14ac:dyDescent="0.25">
      <c r="A81" s="6">
        <v>79</v>
      </c>
      <c r="B81" s="7" t="s">
        <v>121</v>
      </c>
      <c r="C81" s="9" t="s">
        <v>28</v>
      </c>
      <c r="D81" s="9">
        <v>124121723</v>
      </c>
      <c r="E81" s="17" t="s">
        <v>138</v>
      </c>
      <c r="F81" s="9">
        <v>23</v>
      </c>
      <c r="G81" s="9">
        <v>736</v>
      </c>
      <c r="H81" s="23" t="s">
        <v>198</v>
      </c>
      <c r="I81" s="9">
        <v>9</v>
      </c>
      <c r="J81" s="18">
        <f t="shared" si="4"/>
        <v>5645.12</v>
      </c>
      <c r="K81" s="19">
        <f t="shared" si="5"/>
        <v>6153.1808000000001</v>
      </c>
    </row>
    <row r="82" spans="1:11" x14ac:dyDescent="0.25">
      <c r="A82" s="6">
        <v>80</v>
      </c>
      <c r="B82" s="7" t="s">
        <v>122</v>
      </c>
      <c r="C82" s="9" t="s">
        <v>22</v>
      </c>
      <c r="D82" s="9">
        <v>203991615</v>
      </c>
      <c r="E82" s="17" t="s">
        <v>138</v>
      </c>
      <c r="F82" s="9">
        <v>9</v>
      </c>
      <c r="G82" s="9">
        <v>276</v>
      </c>
      <c r="H82" s="23" t="s">
        <v>198</v>
      </c>
      <c r="I82" s="9">
        <v>9</v>
      </c>
      <c r="J82" s="18">
        <f t="shared" si="4"/>
        <v>2116.92</v>
      </c>
      <c r="K82" s="19">
        <f t="shared" si="5"/>
        <v>2307.4428000000003</v>
      </c>
    </row>
    <row r="83" spans="1:11" x14ac:dyDescent="0.25">
      <c r="A83" s="6">
        <v>81</v>
      </c>
      <c r="B83" s="7" t="s">
        <v>123</v>
      </c>
      <c r="C83" s="8" t="s">
        <v>21</v>
      </c>
      <c r="D83" s="9">
        <v>206328828</v>
      </c>
      <c r="E83" s="17" t="s">
        <v>138</v>
      </c>
      <c r="F83" s="9">
        <v>68</v>
      </c>
      <c r="G83" s="9">
        <v>2151</v>
      </c>
      <c r="H83" s="23" t="s">
        <v>198</v>
      </c>
      <c r="I83" s="9">
        <v>9</v>
      </c>
      <c r="J83" s="18">
        <f t="shared" si="4"/>
        <v>16498.169999999998</v>
      </c>
      <c r="K83" s="19">
        <f t="shared" si="5"/>
        <v>17983.005300000001</v>
      </c>
    </row>
    <row r="84" spans="1:11" x14ac:dyDescent="0.25">
      <c r="A84" s="6">
        <v>82</v>
      </c>
      <c r="B84" s="7" t="s">
        <v>124</v>
      </c>
      <c r="C84" s="9" t="s">
        <v>189</v>
      </c>
      <c r="D84" s="9">
        <v>201145100</v>
      </c>
      <c r="E84" s="17" t="s">
        <v>138</v>
      </c>
      <c r="F84" s="9">
        <v>6</v>
      </c>
      <c r="G84" s="9">
        <v>192</v>
      </c>
      <c r="H84" s="23" t="s">
        <v>198</v>
      </c>
      <c r="I84" s="9">
        <v>9</v>
      </c>
      <c r="J84" s="18">
        <f t="shared" si="4"/>
        <v>1472.6399999999999</v>
      </c>
      <c r="K84" s="19">
        <f t="shared" si="5"/>
        <v>1605.1776</v>
      </c>
    </row>
    <row r="85" spans="1:11" x14ac:dyDescent="0.25">
      <c r="A85" s="6">
        <v>83</v>
      </c>
      <c r="B85" s="7" t="s">
        <v>125</v>
      </c>
      <c r="C85" s="8" t="s">
        <v>32</v>
      </c>
      <c r="D85" s="9">
        <v>202067302</v>
      </c>
      <c r="E85" s="17" t="s">
        <v>138</v>
      </c>
      <c r="F85" s="9">
        <v>4</v>
      </c>
      <c r="G85" s="9">
        <v>128</v>
      </c>
      <c r="H85" s="23" t="s">
        <v>198</v>
      </c>
      <c r="I85" s="9">
        <v>9</v>
      </c>
      <c r="J85" s="18">
        <f t="shared" si="4"/>
        <v>981.76</v>
      </c>
      <c r="K85" s="19">
        <f t="shared" si="5"/>
        <v>1070.1184000000001</v>
      </c>
    </row>
    <row r="86" spans="1:11" x14ac:dyDescent="0.25">
      <c r="A86" s="6">
        <v>84</v>
      </c>
      <c r="B86" s="7" t="s">
        <v>126</v>
      </c>
      <c r="C86" s="9" t="s">
        <v>190</v>
      </c>
      <c r="D86" s="9">
        <v>202692609</v>
      </c>
      <c r="E86" s="17" t="s">
        <v>138</v>
      </c>
      <c r="F86" s="9">
        <v>27</v>
      </c>
      <c r="G86" s="9">
        <v>896</v>
      </c>
      <c r="H86" s="23" t="s">
        <v>198</v>
      </c>
      <c r="I86" s="9">
        <v>9</v>
      </c>
      <c r="J86" s="18">
        <f t="shared" si="4"/>
        <v>6872.32</v>
      </c>
      <c r="K86" s="19">
        <f t="shared" si="5"/>
        <v>7490.8288000000002</v>
      </c>
    </row>
    <row r="87" spans="1:11" x14ac:dyDescent="0.25">
      <c r="A87" s="6">
        <v>85</v>
      </c>
      <c r="B87" s="7" t="s">
        <v>127</v>
      </c>
      <c r="C87" s="9" t="s">
        <v>191</v>
      </c>
      <c r="D87" s="9">
        <v>205099586</v>
      </c>
      <c r="E87" s="17" t="s">
        <v>138</v>
      </c>
      <c r="F87" s="9">
        <v>4</v>
      </c>
      <c r="G87" s="9">
        <v>96</v>
      </c>
      <c r="H87" s="23" t="s">
        <v>198</v>
      </c>
      <c r="I87" s="9">
        <v>9</v>
      </c>
      <c r="J87" s="18">
        <f t="shared" si="4"/>
        <v>736.31999999999994</v>
      </c>
      <c r="K87" s="19">
        <f t="shared" si="5"/>
        <v>802.58879999999999</v>
      </c>
    </row>
    <row r="88" spans="1:11" x14ac:dyDescent="0.25">
      <c r="A88" s="6">
        <v>86</v>
      </c>
      <c r="B88" s="7" t="s">
        <v>128</v>
      </c>
      <c r="C88" s="8" t="s">
        <v>192</v>
      </c>
      <c r="D88" s="9">
        <v>205553932</v>
      </c>
      <c r="E88" s="17" t="s">
        <v>138</v>
      </c>
      <c r="F88" s="9">
        <v>2</v>
      </c>
      <c r="G88" s="9">
        <v>64</v>
      </c>
      <c r="H88" s="23" t="s">
        <v>198</v>
      </c>
      <c r="I88" s="9">
        <v>9</v>
      </c>
      <c r="J88" s="18">
        <f t="shared" si="4"/>
        <v>490.88</v>
      </c>
      <c r="K88" s="19">
        <f t="shared" si="5"/>
        <v>535.05920000000003</v>
      </c>
    </row>
    <row r="89" spans="1:11" x14ac:dyDescent="0.25">
      <c r="A89" s="6">
        <v>87</v>
      </c>
      <c r="B89" s="7" t="s">
        <v>129</v>
      </c>
      <c r="C89" s="8" t="s">
        <v>193</v>
      </c>
      <c r="D89" s="9">
        <v>203864525</v>
      </c>
      <c r="E89" s="17" t="s">
        <v>138</v>
      </c>
      <c r="F89" s="9">
        <v>4</v>
      </c>
      <c r="G89" s="9">
        <v>96</v>
      </c>
      <c r="H89" s="23" t="s">
        <v>198</v>
      </c>
      <c r="I89" s="9">
        <v>9</v>
      </c>
      <c r="J89" s="18">
        <f t="shared" si="4"/>
        <v>736.31999999999994</v>
      </c>
      <c r="K89" s="19">
        <f t="shared" si="5"/>
        <v>802.58879999999999</v>
      </c>
    </row>
    <row r="90" spans="1:11" x14ac:dyDescent="0.25">
      <c r="A90" s="6">
        <v>88</v>
      </c>
      <c r="B90" s="7" t="s">
        <v>130</v>
      </c>
      <c r="C90" s="8" t="s">
        <v>24</v>
      </c>
      <c r="D90" s="9">
        <v>202092259</v>
      </c>
      <c r="E90" s="17" t="s">
        <v>138</v>
      </c>
      <c r="F90" s="9">
        <v>5</v>
      </c>
      <c r="G90" s="9">
        <v>160</v>
      </c>
      <c r="H90" s="23" t="s">
        <v>198</v>
      </c>
      <c r="I90" s="9">
        <v>9</v>
      </c>
      <c r="J90" s="18">
        <f t="shared" si="4"/>
        <v>1227.2</v>
      </c>
      <c r="K90" s="19">
        <f t="shared" si="5"/>
        <v>1337.6480000000001</v>
      </c>
    </row>
    <row r="91" spans="1:11" x14ac:dyDescent="0.25">
      <c r="A91" s="6">
        <v>89</v>
      </c>
      <c r="B91" s="7" t="s">
        <v>131</v>
      </c>
      <c r="C91" s="8" t="s">
        <v>194</v>
      </c>
      <c r="D91" s="9">
        <v>130315387</v>
      </c>
      <c r="E91" s="17" t="s">
        <v>138</v>
      </c>
      <c r="F91" s="9">
        <v>2</v>
      </c>
      <c r="G91" s="9">
        <v>64</v>
      </c>
      <c r="H91" s="23" t="s">
        <v>198</v>
      </c>
      <c r="I91" s="9">
        <v>9</v>
      </c>
      <c r="J91" s="18">
        <f t="shared" si="4"/>
        <v>490.88</v>
      </c>
      <c r="K91" s="19">
        <f t="shared" si="5"/>
        <v>535.05920000000003</v>
      </c>
    </row>
    <row r="92" spans="1:11" x14ac:dyDescent="0.25">
      <c r="A92" s="6">
        <v>90</v>
      </c>
      <c r="B92" s="7" t="s">
        <v>132</v>
      </c>
      <c r="C92" s="8" t="s">
        <v>31</v>
      </c>
      <c r="D92" s="9">
        <v>102892093</v>
      </c>
      <c r="E92" s="17" t="s">
        <v>138</v>
      </c>
      <c r="F92" s="9">
        <v>3</v>
      </c>
      <c r="G92" s="9">
        <v>96</v>
      </c>
      <c r="H92" s="23" t="s">
        <v>198</v>
      </c>
      <c r="I92" s="9">
        <v>9</v>
      </c>
      <c r="J92" s="18">
        <f t="shared" si="4"/>
        <v>736.31999999999994</v>
      </c>
      <c r="K92" s="19">
        <f t="shared" si="5"/>
        <v>802.58879999999999</v>
      </c>
    </row>
    <row r="93" spans="1:11" x14ac:dyDescent="0.25">
      <c r="E93" s="5"/>
      <c r="F93" s="20">
        <f>SUM(F3:F92)</f>
        <v>3355</v>
      </c>
      <c r="G93" s="20">
        <f>SUM(G3:G92)</f>
        <v>107230</v>
      </c>
      <c r="H93" s="20"/>
      <c r="I93" s="20"/>
      <c r="J93" s="21">
        <f>SUM(J3:J92)</f>
        <v>822454.09999999974</v>
      </c>
      <c r="K93" s="22">
        <f>SUM(K3:K92)</f>
        <v>904961.6706000003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J3" sqref="J3"/>
    </sheetView>
  </sheetViews>
  <sheetFormatPr defaultRowHeight="15" x14ac:dyDescent="0.25"/>
  <cols>
    <col min="1" max="1" width="9.140625" style="56"/>
    <col min="2" max="2" width="29" customWidth="1"/>
    <col min="3" max="3" width="37.5703125" customWidth="1"/>
    <col min="4" max="4" width="29.85546875" bestFit="1" customWidth="1"/>
    <col min="5" max="5" width="21.7109375" customWidth="1"/>
    <col min="6" max="6" width="23" customWidth="1"/>
    <col min="7" max="7" width="19.85546875" customWidth="1"/>
    <col min="8" max="8" width="13.7109375" customWidth="1"/>
    <col min="9" max="9" width="12.7109375" customWidth="1"/>
    <col min="10" max="10" width="27.85546875" customWidth="1"/>
  </cols>
  <sheetData>
    <row r="1" spans="1:9" ht="24.75" customHeight="1" x14ac:dyDescent="0.25">
      <c r="A1" s="89" t="s">
        <v>203</v>
      </c>
      <c r="B1" s="90"/>
      <c r="C1" s="90"/>
      <c r="D1" s="90"/>
      <c r="E1" s="90"/>
      <c r="F1" s="90"/>
      <c r="G1" s="90"/>
      <c r="H1" s="90"/>
      <c r="I1" s="91"/>
    </row>
    <row r="2" spans="1:9" ht="38.25" customHeight="1" x14ac:dyDescent="0.25">
      <c r="A2" s="92"/>
      <c r="B2" s="93"/>
      <c r="C2" s="93"/>
      <c r="D2" s="93"/>
      <c r="E2" s="93"/>
      <c r="F2" s="93"/>
      <c r="G2" s="93"/>
      <c r="H2" s="93"/>
      <c r="I2" s="94"/>
    </row>
    <row r="3" spans="1:9" ht="219" customHeight="1" x14ac:dyDescent="0.25">
      <c r="A3" s="34" t="s">
        <v>204</v>
      </c>
      <c r="B3" s="35" t="s">
        <v>205</v>
      </c>
      <c r="C3" s="36" t="s">
        <v>206</v>
      </c>
      <c r="D3" s="36" t="s">
        <v>207</v>
      </c>
      <c r="E3" s="37" t="s">
        <v>208</v>
      </c>
      <c r="F3" s="37" t="s">
        <v>209</v>
      </c>
      <c r="G3" s="36" t="s">
        <v>137</v>
      </c>
      <c r="H3" s="74" t="s">
        <v>135</v>
      </c>
      <c r="I3" s="37" t="s">
        <v>136</v>
      </c>
    </row>
    <row r="4" spans="1:9" s="45" customFormat="1" x14ac:dyDescent="0.25">
      <c r="A4" s="38">
        <v>1</v>
      </c>
      <c r="B4" s="39" t="s">
        <v>210</v>
      </c>
      <c r="C4" s="40" t="s">
        <v>153</v>
      </c>
      <c r="D4" s="38">
        <v>203974434</v>
      </c>
      <c r="E4" s="41">
        <v>1971.0302020114223</v>
      </c>
      <c r="F4" s="42">
        <v>2148.4229201924509</v>
      </c>
      <c r="G4" s="43">
        <v>0.09</v>
      </c>
      <c r="H4" s="44">
        <v>8.5666666666666664</v>
      </c>
      <c r="I4" s="44">
        <v>257</v>
      </c>
    </row>
    <row r="5" spans="1:9" s="45" customFormat="1" x14ac:dyDescent="0.25">
      <c r="A5" s="38">
        <v>2</v>
      </c>
      <c r="B5" s="39" t="s">
        <v>211</v>
      </c>
      <c r="C5" s="40" t="s">
        <v>212</v>
      </c>
      <c r="D5" s="38">
        <v>176251497</v>
      </c>
      <c r="E5" s="41">
        <v>230.08134653829833</v>
      </c>
      <c r="F5" s="42">
        <v>250.78866772674519</v>
      </c>
      <c r="G5" s="43">
        <v>0.09</v>
      </c>
      <c r="H5" s="44">
        <v>1</v>
      </c>
      <c r="I5" s="44">
        <v>30</v>
      </c>
    </row>
    <row r="6" spans="1:9" s="45" customFormat="1" x14ac:dyDescent="0.25">
      <c r="A6" s="38">
        <v>3</v>
      </c>
      <c r="B6" s="39" t="s">
        <v>213</v>
      </c>
      <c r="C6" s="40" t="s">
        <v>214</v>
      </c>
      <c r="D6" s="38">
        <v>175430013</v>
      </c>
      <c r="E6" s="41">
        <v>3942.0604040228445</v>
      </c>
      <c r="F6" s="42">
        <v>4296.8458403849017</v>
      </c>
      <c r="G6" s="43">
        <v>0.09</v>
      </c>
      <c r="H6" s="44">
        <v>18</v>
      </c>
      <c r="I6" s="44">
        <v>514</v>
      </c>
    </row>
    <row r="7" spans="1:9" s="45" customFormat="1" x14ac:dyDescent="0.25">
      <c r="A7" s="38">
        <v>4</v>
      </c>
      <c r="B7" s="39" t="s">
        <v>215</v>
      </c>
      <c r="C7" s="40" t="s">
        <v>216</v>
      </c>
      <c r="D7" s="38">
        <v>121023551</v>
      </c>
      <c r="E7" s="41">
        <v>230.08134653829833</v>
      </c>
      <c r="F7" s="42">
        <v>276.09761584595799</v>
      </c>
      <c r="G7" s="43">
        <v>0.2</v>
      </c>
      <c r="H7" s="44">
        <v>1</v>
      </c>
      <c r="I7" s="44">
        <v>30</v>
      </c>
    </row>
    <row r="8" spans="1:9" s="45" customFormat="1" x14ac:dyDescent="0.25">
      <c r="A8" s="38">
        <v>5</v>
      </c>
      <c r="B8" s="39" t="s">
        <v>217</v>
      </c>
      <c r="C8" s="40" t="s">
        <v>218</v>
      </c>
      <c r="D8" s="38">
        <v>206810422</v>
      </c>
      <c r="E8" s="41">
        <v>230.08134653829833</v>
      </c>
      <c r="F8" s="42">
        <v>250.78866772674519</v>
      </c>
      <c r="G8" s="43">
        <v>0.09</v>
      </c>
      <c r="H8" s="44">
        <v>1</v>
      </c>
      <c r="I8" s="44">
        <v>30</v>
      </c>
    </row>
    <row r="9" spans="1:9" s="45" customFormat="1" x14ac:dyDescent="0.25">
      <c r="A9" s="38">
        <v>6</v>
      </c>
      <c r="B9" s="39" t="s">
        <v>219</v>
      </c>
      <c r="C9" s="40" t="s">
        <v>220</v>
      </c>
      <c r="D9" s="46">
        <v>8316299990217</v>
      </c>
      <c r="E9" s="41">
        <v>230.08134653829833</v>
      </c>
      <c r="F9" s="42">
        <v>276.09761584595799</v>
      </c>
      <c r="G9" s="43">
        <v>0.2</v>
      </c>
      <c r="H9" s="44">
        <v>1</v>
      </c>
      <c r="I9" s="44">
        <v>30</v>
      </c>
    </row>
    <row r="10" spans="1:9" s="45" customFormat="1" x14ac:dyDescent="0.25">
      <c r="A10" s="38">
        <v>7</v>
      </c>
      <c r="B10" s="39" t="s">
        <v>221</v>
      </c>
      <c r="C10" s="40" t="s">
        <v>141</v>
      </c>
      <c r="D10" s="38">
        <v>204272697</v>
      </c>
      <c r="E10" s="41">
        <v>920.32538615319334</v>
      </c>
      <c r="F10" s="42">
        <v>1003.1546709069808</v>
      </c>
      <c r="G10" s="43">
        <v>0.09</v>
      </c>
      <c r="H10" s="44">
        <v>4</v>
      </c>
      <c r="I10" s="44">
        <v>120</v>
      </c>
    </row>
    <row r="11" spans="1:9" s="45" customFormat="1" x14ac:dyDescent="0.25">
      <c r="A11" s="38">
        <v>8</v>
      </c>
      <c r="B11" s="39" t="s">
        <v>222</v>
      </c>
      <c r="C11" s="40" t="s">
        <v>141</v>
      </c>
      <c r="D11" s="38">
        <v>204272697</v>
      </c>
      <c r="E11" s="41">
        <v>920.32538615319334</v>
      </c>
      <c r="F11" s="42">
        <v>1003.1546709069808</v>
      </c>
      <c r="G11" s="43">
        <v>0.09</v>
      </c>
      <c r="H11" s="44">
        <v>4</v>
      </c>
      <c r="I11" s="44">
        <v>120</v>
      </c>
    </row>
    <row r="12" spans="1:9" s="45" customFormat="1" x14ac:dyDescent="0.25">
      <c r="A12" s="38">
        <v>9</v>
      </c>
      <c r="B12" s="39" t="s">
        <v>223</v>
      </c>
      <c r="C12" s="40" t="s">
        <v>224</v>
      </c>
      <c r="D12" s="38">
        <v>102937179</v>
      </c>
      <c r="E12" s="41">
        <v>230.08134653829833</v>
      </c>
      <c r="F12" s="42">
        <v>250.78866772674519</v>
      </c>
      <c r="G12" s="43">
        <v>0.09</v>
      </c>
      <c r="H12" s="44">
        <v>1</v>
      </c>
      <c r="I12" s="44">
        <v>30</v>
      </c>
    </row>
    <row r="13" spans="1:9" s="45" customFormat="1" x14ac:dyDescent="0.25">
      <c r="A13" s="38">
        <v>10</v>
      </c>
      <c r="B13" s="39" t="s">
        <v>225</v>
      </c>
      <c r="C13" s="40" t="s">
        <v>5</v>
      </c>
      <c r="D13" s="38">
        <v>200370820</v>
      </c>
      <c r="E13" s="41">
        <v>2400.5153822162461</v>
      </c>
      <c r="F13" s="42">
        <v>2616.5617666157082</v>
      </c>
      <c r="G13" s="43">
        <v>0.09</v>
      </c>
      <c r="H13" s="44">
        <v>10.433333333333334</v>
      </c>
      <c r="I13" s="44">
        <v>313</v>
      </c>
    </row>
    <row r="14" spans="1:9" s="45" customFormat="1" x14ac:dyDescent="0.25">
      <c r="A14" s="38">
        <v>11</v>
      </c>
      <c r="B14" s="39" t="s">
        <v>226</v>
      </c>
      <c r="C14" s="40" t="s">
        <v>227</v>
      </c>
      <c r="D14" s="38">
        <v>202386257</v>
      </c>
      <c r="E14" s="41">
        <v>460.16269307659667</v>
      </c>
      <c r="F14" s="42">
        <v>501.57733545349038</v>
      </c>
      <c r="G14" s="43">
        <v>0.09</v>
      </c>
      <c r="H14" s="44">
        <v>2</v>
      </c>
      <c r="I14" s="44">
        <v>60</v>
      </c>
    </row>
    <row r="15" spans="1:9" s="45" customFormat="1" x14ac:dyDescent="0.25">
      <c r="A15" s="38">
        <v>12</v>
      </c>
      <c r="B15" s="39" t="s">
        <v>228</v>
      </c>
      <c r="C15" s="40" t="s">
        <v>229</v>
      </c>
      <c r="D15" s="38">
        <v>175094744</v>
      </c>
      <c r="E15" s="41">
        <v>230.08134653829833</v>
      </c>
      <c r="F15" s="42">
        <v>250.78866772674519</v>
      </c>
      <c r="G15" s="43">
        <v>0.09</v>
      </c>
      <c r="H15" s="44">
        <v>1</v>
      </c>
      <c r="I15" s="44">
        <v>30</v>
      </c>
    </row>
    <row r="16" spans="1:9" s="45" customFormat="1" x14ac:dyDescent="0.25">
      <c r="A16" s="38">
        <v>13</v>
      </c>
      <c r="B16" s="39" t="s">
        <v>230</v>
      </c>
      <c r="C16" s="40" t="s">
        <v>191</v>
      </c>
      <c r="D16" s="38">
        <v>205099586</v>
      </c>
      <c r="E16" s="41">
        <v>1380.4880792297899</v>
      </c>
      <c r="F16" s="42">
        <v>1504.7320063604711</v>
      </c>
      <c r="G16" s="43">
        <v>0.09</v>
      </c>
      <c r="H16" s="44">
        <v>6</v>
      </c>
      <c r="I16" s="44">
        <v>180</v>
      </c>
    </row>
    <row r="17" spans="1:9" s="45" customFormat="1" x14ac:dyDescent="0.25">
      <c r="A17" s="38">
        <v>14</v>
      </c>
      <c r="B17" s="39" t="s">
        <v>231</v>
      </c>
      <c r="C17" s="40" t="s">
        <v>232</v>
      </c>
      <c r="D17" s="38">
        <v>203513540</v>
      </c>
      <c r="E17" s="41">
        <v>7132.5217426872478</v>
      </c>
      <c r="F17" s="42">
        <v>7774.4486995291008</v>
      </c>
      <c r="G17" s="43">
        <v>0.09</v>
      </c>
      <c r="H17" s="44">
        <v>31</v>
      </c>
      <c r="I17" s="44">
        <v>930</v>
      </c>
    </row>
    <row r="18" spans="1:9" s="45" customFormat="1" x14ac:dyDescent="0.25">
      <c r="A18" s="38">
        <v>15</v>
      </c>
      <c r="B18" s="39" t="s">
        <v>233</v>
      </c>
      <c r="C18" s="40" t="s">
        <v>234</v>
      </c>
      <c r="D18" s="38">
        <v>20974961</v>
      </c>
      <c r="E18" s="41">
        <v>460.16269307659667</v>
      </c>
      <c r="F18" s="42">
        <v>501.57733545349038</v>
      </c>
      <c r="G18" s="43">
        <v>0.09</v>
      </c>
      <c r="H18" s="44">
        <v>2</v>
      </c>
      <c r="I18" s="44">
        <v>60</v>
      </c>
    </row>
    <row r="19" spans="1:9" s="45" customFormat="1" x14ac:dyDescent="0.25">
      <c r="A19" s="38">
        <v>16</v>
      </c>
      <c r="B19" s="39" t="s">
        <v>235</v>
      </c>
      <c r="C19" s="40" t="s">
        <v>236</v>
      </c>
      <c r="D19" s="38"/>
      <c r="E19" s="41">
        <v>1150.4067326914917</v>
      </c>
      <c r="F19" s="42">
        <v>1253.9433386337259</v>
      </c>
      <c r="G19" s="43">
        <v>0.09</v>
      </c>
      <c r="H19" s="44">
        <v>5</v>
      </c>
      <c r="I19" s="44">
        <v>150</v>
      </c>
    </row>
    <row r="20" spans="1:9" s="45" customFormat="1" x14ac:dyDescent="0.25">
      <c r="A20" s="38">
        <v>17</v>
      </c>
      <c r="B20" s="39" t="s">
        <v>237</v>
      </c>
      <c r="C20" s="40" t="s">
        <v>238</v>
      </c>
      <c r="D20" s="38">
        <v>931625</v>
      </c>
      <c r="E20" s="41">
        <v>460.16269307659667</v>
      </c>
      <c r="F20" s="42">
        <v>552.19523169191598</v>
      </c>
      <c r="G20" s="43">
        <v>0.2</v>
      </c>
      <c r="H20" s="44">
        <v>2</v>
      </c>
      <c r="I20" s="44">
        <v>60</v>
      </c>
    </row>
    <row r="21" spans="1:9" s="45" customFormat="1" x14ac:dyDescent="0.25">
      <c r="A21" s="38">
        <v>18</v>
      </c>
      <c r="B21" s="39" t="s">
        <v>239</v>
      </c>
      <c r="C21" s="40" t="s">
        <v>240</v>
      </c>
      <c r="D21" s="38">
        <v>203991615</v>
      </c>
      <c r="E21" s="41">
        <v>690.24403961489497</v>
      </c>
      <c r="F21" s="42">
        <v>752.36600318023557</v>
      </c>
      <c r="G21" s="43">
        <v>0.09</v>
      </c>
      <c r="H21" s="44">
        <v>3</v>
      </c>
      <c r="I21" s="44">
        <v>90</v>
      </c>
    </row>
    <row r="22" spans="1:9" s="45" customFormat="1" x14ac:dyDescent="0.25">
      <c r="A22" s="49">
        <v>19</v>
      </c>
      <c r="B22" s="39" t="s">
        <v>241</v>
      </c>
      <c r="C22" s="40" t="s">
        <v>12</v>
      </c>
      <c r="D22" s="38">
        <v>101564407</v>
      </c>
      <c r="E22" s="41">
        <v>184.06507723063865</v>
      </c>
      <c r="F22" s="42">
        <v>200.63093418139616</v>
      </c>
      <c r="G22" s="43">
        <v>0.09</v>
      </c>
      <c r="H22" s="44">
        <v>0.8</v>
      </c>
      <c r="I22" s="44">
        <v>24</v>
      </c>
    </row>
    <row r="23" spans="1:9" s="45" customFormat="1" x14ac:dyDescent="0.25">
      <c r="A23" s="49">
        <v>20</v>
      </c>
      <c r="B23" s="39" t="s">
        <v>242</v>
      </c>
      <c r="C23" s="40" t="s">
        <v>243</v>
      </c>
      <c r="D23" s="38">
        <v>103127598</v>
      </c>
      <c r="E23" s="41">
        <v>1610.5694257680882</v>
      </c>
      <c r="F23" s="42">
        <v>1755.5206740872165</v>
      </c>
      <c r="G23" s="43">
        <v>0.09</v>
      </c>
      <c r="H23" s="44">
        <v>7</v>
      </c>
      <c r="I23" s="44">
        <v>210</v>
      </c>
    </row>
    <row r="24" spans="1:9" s="45" customFormat="1" x14ac:dyDescent="0.25">
      <c r="A24" s="49">
        <v>21</v>
      </c>
      <c r="B24" s="39" t="s">
        <v>244</v>
      </c>
      <c r="C24" s="40" t="s">
        <v>166</v>
      </c>
      <c r="D24" s="38">
        <v>200945534</v>
      </c>
      <c r="E24" s="41">
        <v>5920.7599842522104</v>
      </c>
      <c r="F24" s="42">
        <v>6453.6283828349096</v>
      </c>
      <c r="G24" s="43">
        <v>0.09</v>
      </c>
      <c r="H24" s="44">
        <v>25.733333333333334</v>
      </c>
      <c r="I24" s="44">
        <v>772</v>
      </c>
    </row>
    <row r="25" spans="1:9" s="45" customFormat="1" x14ac:dyDescent="0.25">
      <c r="A25" s="49">
        <v>22</v>
      </c>
      <c r="B25" s="47" t="s">
        <v>245</v>
      </c>
      <c r="C25" s="48" t="s">
        <v>246</v>
      </c>
      <c r="D25" s="49">
        <v>206638093</v>
      </c>
      <c r="E25" s="50">
        <v>26206.265370712179</v>
      </c>
      <c r="F25" s="42">
        <v>28564.829254076278</v>
      </c>
      <c r="G25" s="43">
        <v>0.09</v>
      </c>
      <c r="H25" s="44">
        <v>113.9</v>
      </c>
      <c r="I25" s="44">
        <v>3417</v>
      </c>
    </row>
    <row r="26" spans="1:9" s="45" customFormat="1" x14ac:dyDescent="0.25">
      <c r="A26" s="49">
        <v>23</v>
      </c>
      <c r="B26" s="47" t="s">
        <v>247</v>
      </c>
      <c r="C26" s="48" t="s">
        <v>248</v>
      </c>
      <c r="D26" s="49">
        <v>205647171</v>
      </c>
      <c r="E26" s="50">
        <v>3949.7297822407877</v>
      </c>
      <c r="F26" s="42">
        <v>4305.2054626424588</v>
      </c>
      <c r="G26" s="43">
        <v>0.09</v>
      </c>
      <c r="H26" s="44">
        <v>17.166666666666668</v>
      </c>
      <c r="I26" s="44">
        <v>515</v>
      </c>
    </row>
    <row r="27" spans="1:9" s="45" customFormat="1" x14ac:dyDescent="0.25">
      <c r="A27" s="38">
        <v>24</v>
      </c>
      <c r="B27" s="39" t="s">
        <v>250</v>
      </c>
      <c r="C27" s="40" t="s">
        <v>251</v>
      </c>
      <c r="D27" s="38"/>
      <c r="E27" s="41">
        <v>2408.1847604341892</v>
      </c>
      <c r="F27" s="42">
        <v>2408.1847604341892</v>
      </c>
      <c r="G27" s="43">
        <v>0</v>
      </c>
      <c r="H27" s="44">
        <v>10.466666666666667</v>
      </c>
      <c r="I27" s="44">
        <v>314</v>
      </c>
    </row>
    <row r="28" spans="1:9" ht="21.75" customHeight="1" x14ac:dyDescent="0.25">
      <c r="A28" s="51"/>
      <c r="B28" s="52"/>
      <c r="C28" s="53"/>
      <c r="D28" s="53"/>
      <c r="E28" s="54">
        <f>SUM(E4:E27)</f>
        <v>63548.46791387799</v>
      </c>
      <c r="F28" s="54">
        <f>SUM(F4:F27)</f>
        <v>69152.329190164804</v>
      </c>
      <c r="G28" s="53"/>
      <c r="H28" s="55">
        <f>SUM(H4:H27)</f>
        <v>277.06666666666666</v>
      </c>
      <c r="I28" s="55">
        <f>SUM(I4:I27)</f>
        <v>8286</v>
      </c>
    </row>
    <row r="29" spans="1:9" x14ac:dyDescent="0.25">
      <c r="B29" s="57"/>
      <c r="H29" s="45"/>
      <c r="I29" s="45"/>
    </row>
    <row r="31" spans="1:9" x14ac:dyDescent="0.25">
      <c r="C31" s="58"/>
    </row>
    <row r="32" spans="1:9" x14ac:dyDescent="0.25">
      <c r="C32" s="58"/>
      <c r="E32" s="1"/>
      <c r="F32" s="1"/>
      <c r="H32" s="59"/>
      <c r="I32" s="59"/>
    </row>
    <row r="33" spans="3:9" x14ac:dyDescent="0.25">
      <c r="C33" s="58"/>
      <c r="E33" s="1"/>
      <c r="F33" s="1"/>
      <c r="H33" s="59"/>
      <c r="I33" s="59"/>
    </row>
    <row r="34" spans="3:9" x14ac:dyDescent="0.25">
      <c r="C34" s="58"/>
      <c r="E34" s="1"/>
      <c r="F34" s="1"/>
      <c r="H34" s="59"/>
      <c r="I34" s="59"/>
    </row>
    <row r="35" spans="3:9" x14ac:dyDescent="0.25">
      <c r="C35" s="58"/>
      <c r="E35" s="1"/>
      <c r="F35" s="1"/>
      <c r="H35" s="59"/>
      <c r="I35" s="59"/>
    </row>
    <row r="36" spans="3:9" x14ac:dyDescent="0.25">
      <c r="C36" s="58"/>
      <c r="D36" s="59"/>
      <c r="E36" s="1"/>
      <c r="F36" s="1"/>
      <c r="H36" s="59"/>
      <c r="I36" s="59"/>
    </row>
    <row r="37" spans="3:9" x14ac:dyDescent="0.25">
      <c r="C37" s="58"/>
      <c r="E37" s="1"/>
      <c r="F37" s="1"/>
      <c r="H37" s="59"/>
      <c r="I37" s="59"/>
    </row>
    <row r="38" spans="3:9" x14ac:dyDescent="0.25">
      <c r="C38" s="58"/>
      <c r="E38" s="1"/>
      <c r="F38" s="1"/>
      <c r="H38" s="59"/>
      <c r="I38" s="59"/>
    </row>
    <row r="39" spans="3:9" x14ac:dyDescent="0.25">
      <c r="C39" s="58"/>
      <c r="E39" s="1"/>
      <c r="F39" s="1"/>
      <c r="H39" s="59"/>
      <c r="I39" s="59"/>
    </row>
    <row r="40" spans="3:9" x14ac:dyDescent="0.25">
      <c r="C40" s="58"/>
      <c r="E40" s="1"/>
      <c r="F40" s="1"/>
      <c r="H40" s="59"/>
      <c r="I40" s="59"/>
    </row>
    <row r="41" spans="3:9" x14ac:dyDescent="0.25">
      <c r="C41" s="58"/>
      <c r="E41" s="1"/>
      <c r="F41" s="1"/>
      <c r="H41" s="59"/>
      <c r="I41" s="59"/>
    </row>
    <row r="42" spans="3:9" x14ac:dyDescent="0.25">
      <c r="C42" s="58"/>
      <c r="E42" s="1"/>
      <c r="F42" s="1"/>
      <c r="H42" s="59"/>
      <c r="I42" s="59"/>
    </row>
    <row r="43" spans="3:9" x14ac:dyDescent="0.25">
      <c r="C43" s="58"/>
      <c r="E43" s="1"/>
      <c r="F43" s="1"/>
      <c r="H43" s="59"/>
      <c r="I43" s="59"/>
    </row>
    <row r="44" spans="3:9" x14ac:dyDescent="0.25">
      <c r="C44" s="58"/>
      <c r="E44" s="1"/>
      <c r="F44" s="1"/>
      <c r="H44" s="59"/>
      <c r="I44" s="59"/>
    </row>
    <row r="45" spans="3:9" x14ac:dyDescent="0.25">
      <c r="C45" s="58"/>
      <c r="E45" s="1"/>
      <c r="F45" s="1"/>
      <c r="H45" s="59"/>
      <c r="I45" s="59"/>
    </row>
    <row r="46" spans="3:9" x14ac:dyDescent="0.25">
      <c r="C46" s="58"/>
      <c r="E46" s="1"/>
      <c r="F46" s="1"/>
      <c r="H46" s="59"/>
      <c r="I46" s="59"/>
    </row>
    <row r="47" spans="3:9" x14ac:dyDescent="0.25">
      <c r="C47" s="58"/>
      <c r="E47" s="1"/>
      <c r="F47" s="1"/>
      <c r="H47" s="59"/>
      <c r="I47" s="59"/>
    </row>
    <row r="48" spans="3:9" x14ac:dyDescent="0.25">
      <c r="C48" s="58"/>
      <c r="D48" s="59"/>
      <c r="E48" s="1"/>
      <c r="F48" s="1"/>
      <c r="H48" s="59"/>
      <c r="I48" s="59"/>
    </row>
    <row r="49" spans="3:9" x14ac:dyDescent="0.25">
      <c r="C49" s="58"/>
      <c r="E49" s="1"/>
      <c r="F49" s="1"/>
      <c r="H49" s="59"/>
      <c r="I49" s="59"/>
    </row>
    <row r="50" spans="3:9" x14ac:dyDescent="0.25">
      <c r="C50" s="58"/>
      <c r="E50" s="1"/>
      <c r="F50" s="1"/>
      <c r="H50" s="59"/>
      <c r="I50" s="59"/>
    </row>
    <row r="51" spans="3:9" x14ac:dyDescent="0.25">
      <c r="C51" s="58"/>
      <c r="E51" s="1"/>
      <c r="F51" s="1"/>
      <c r="H51" s="59"/>
      <c r="I51" s="59"/>
    </row>
    <row r="52" spans="3:9" x14ac:dyDescent="0.25">
      <c r="C52" s="58"/>
      <c r="E52" s="1"/>
      <c r="F52" s="1"/>
      <c r="H52" s="59"/>
      <c r="I52" s="59"/>
    </row>
    <row r="53" spans="3:9" x14ac:dyDescent="0.25">
      <c r="C53" s="58"/>
      <c r="E53" s="1"/>
      <c r="F53" s="1"/>
      <c r="H53" s="59"/>
      <c r="I53" s="59"/>
    </row>
    <row r="54" spans="3:9" x14ac:dyDescent="0.25">
      <c r="C54" s="58"/>
      <c r="E54" s="1"/>
      <c r="F54" s="1"/>
      <c r="H54" s="59"/>
      <c r="I54" s="59"/>
    </row>
    <row r="55" spans="3:9" x14ac:dyDescent="0.25">
      <c r="C55" s="58"/>
      <c r="E55" s="1"/>
      <c r="F55" s="1"/>
      <c r="H55" s="59"/>
      <c r="I55" s="59"/>
    </row>
    <row r="56" spans="3:9" x14ac:dyDescent="0.25">
      <c r="C56" s="58"/>
    </row>
    <row r="57" spans="3:9" x14ac:dyDescent="0.25">
      <c r="C57" s="58"/>
    </row>
    <row r="58" spans="3:9" x14ac:dyDescent="0.25">
      <c r="C58" s="58"/>
    </row>
    <row r="59" spans="3:9" x14ac:dyDescent="0.25">
      <c r="C59" s="58"/>
    </row>
    <row r="60" spans="3:9" x14ac:dyDescent="0.25">
      <c r="C60" s="58"/>
    </row>
    <row r="61" spans="3:9" x14ac:dyDescent="0.25">
      <c r="C61" s="58"/>
    </row>
    <row r="62" spans="3:9" x14ac:dyDescent="0.25">
      <c r="C62" s="58"/>
    </row>
    <row r="63" spans="3:9" x14ac:dyDescent="0.25">
      <c r="C63" s="58"/>
    </row>
    <row r="64" spans="3:9" x14ac:dyDescent="0.25">
      <c r="C64" s="58"/>
    </row>
    <row r="65" spans="3:3" x14ac:dyDescent="0.25">
      <c r="C65" s="58"/>
    </row>
    <row r="66" spans="3:3" x14ac:dyDescent="0.25">
      <c r="C66" s="58"/>
    </row>
    <row r="67" spans="3:3" x14ac:dyDescent="0.25">
      <c r="C67" s="58"/>
    </row>
    <row r="68" spans="3:3" x14ac:dyDescent="0.25">
      <c r="C68" s="58"/>
    </row>
  </sheetData>
  <autoFilter ref="B3:I28"/>
  <mergeCells count="1">
    <mergeCell ref="A1:I2"/>
  </mergeCells>
  <pageMargins left="0.7" right="0.7" top="0.75" bottom="0.75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H3" sqref="H3"/>
    </sheetView>
  </sheetViews>
  <sheetFormatPr defaultRowHeight="15" x14ac:dyDescent="0.25"/>
  <cols>
    <col min="1" max="1" width="7.28515625" style="69" customWidth="1"/>
    <col min="2" max="2" width="27.85546875" customWidth="1"/>
    <col min="3" max="3" width="37.5703125" customWidth="1"/>
    <col min="4" max="4" width="23" customWidth="1"/>
    <col min="5" max="5" width="22.7109375" customWidth="1"/>
    <col min="6" max="6" width="21.140625" customWidth="1"/>
    <col min="7" max="7" width="16.42578125" customWidth="1"/>
    <col min="8" max="8" width="17.42578125" customWidth="1"/>
    <col min="9" max="9" width="17.28515625" customWidth="1"/>
    <col min="10" max="10" width="27.85546875" customWidth="1"/>
  </cols>
  <sheetData>
    <row r="1" spans="1:9" ht="24.75" customHeight="1" x14ac:dyDescent="0.25">
      <c r="A1" s="95" t="s">
        <v>252</v>
      </c>
      <c r="B1" s="95"/>
      <c r="C1" s="95"/>
      <c r="D1" s="95"/>
      <c r="E1" s="95"/>
      <c r="F1" s="95"/>
      <c r="G1" s="95"/>
      <c r="H1" s="95"/>
      <c r="I1" s="95"/>
    </row>
    <row r="2" spans="1:9" ht="33.75" customHeight="1" x14ac:dyDescent="0.25">
      <c r="A2" s="95"/>
      <c r="B2" s="95"/>
      <c r="C2" s="95"/>
      <c r="D2" s="95"/>
      <c r="E2" s="95"/>
      <c r="F2" s="95"/>
      <c r="G2" s="95"/>
      <c r="H2" s="95"/>
      <c r="I2" s="95"/>
    </row>
    <row r="3" spans="1:9" ht="151.5" customHeight="1" x14ac:dyDescent="0.25">
      <c r="A3" s="60" t="s">
        <v>253</v>
      </c>
      <c r="B3" s="36" t="s">
        <v>205</v>
      </c>
      <c r="C3" s="36" t="s">
        <v>206</v>
      </c>
      <c r="D3" s="36" t="s">
        <v>207</v>
      </c>
      <c r="E3" s="37" t="s">
        <v>208</v>
      </c>
      <c r="F3" s="37" t="s">
        <v>209</v>
      </c>
      <c r="G3" s="36" t="s">
        <v>137</v>
      </c>
      <c r="H3" s="37" t="s">
        <v>135</v>
      </c>
      <c r="I3" s="37" t="s">
        <v>136</v>
      </c>
    </row>
    <row r="4" spans="1:9" s="45" customFormat="1" x14ac:dyDescent="0.25">
      <c r="A4" s="38">
        <v>1</v>
      </c>
      <c r="B4" s="61" t="s">
        <v>254</v>
      </c>
      <c r="C4" s="62" t="s">
        <v>8</v>
      </c>
      <c r="D4" s="38">
        <v>121023551</v>
      </c>
      <c r="E4" s="71">
        <v>230.08134653829833</v>
      </c>
      <c r="F4" s="63">
        <v>276.09761584595799</v>
      </c>
      <c r="G4" s="64">
        <v>0.2</v>
      </c>
      <c r="H4" s="65">
        <v>2</v>
      </c>
      <c r="I4" s="65">
        <v>30</v>
      </c>
    </row>
    <row r="5" spans="1:9" s="45" customFormat="1" x14ac:dyDescent="0.25">
      <c r="A5" s="38">
        <v>2</v>
      </c>
      <c r="B5" s="61" t="s">
        <v>255</v>
      </c>
      <c r="C5" s="62" t="s">
        <v>256</v>
      </c>
      <c r="D5" s="38">
        <v>200370820</v>
      </c>
      <c r="E5" s="71">
        <v>2737.9680238057499</v>
      </c>
      <c r="F5" s="63">
        <v>2984.385145948268</v>
      </c>
      <c r="G5" s="64">
        <v>0.09</v>
      </c>
      <c r="H5" s="65">
        <v>11.516129032258064</v>
      </c>
      <c r="I5" s="65">
        <v>357</v>
      </c>
    </row>
    <row r="6" spans="1:9" s="45" customFormat="1" x14ac:dyDescent="0.25">
      <c r="A6" s="38">
        <v>3</v>
      </c>
      <c r="B6" s="61" t="s">
        <v>257</v>
      </c>
      <c r="C6" s="62" t="s">
        <v>162</v>
      </c>
      <c r="D6" s="38">
        <v>176251497</v>
      </c>
      <c r="E6" s="71">
        <v>138.04880792297899</v>
      </c>
      <c r="F6" s="63">
        <v>150.4732006360471</v>
      </c>
      <c r="G6" s="64">
        <v>0.09</v>
      </c>
      <c r="H6" s="65">
        <v>2</v>
      </c>
      <c r="I6" s="65">
        <v>18</v>
      </c>
    </row>
    <row r="7" spans="1:9" s="45" customFormat="1" x14ac:dyDescent="0.25">
      <c r="A7" s="38">
        <v>4</v>
      </c>
      <c r="B7" s="61" t="s">
        <v>258</v>
      </c>
      <c r="C7" s="62" t="s">
        <v>16</v>
      </c>
      <c r="D7" s="38">
        <v>203513540</v>
      </c>
      <c r="E7" s="71">
        <v>713.25217426872484</v>
      </c>
      <c r="F7" s="63">
        <v>777.44486995291015</v>
      </c>
      <c r="G7" s="64">
        <v>0.09</v>
      </c>
      <c r="H7" s="65">
        <v>3</v>
      </c>
      <c r="I7" s="65">
        <v>93</v>
      </c>
    </row>
    <row r="8" spans="1:9" s="45" customFormat="1" x14ac:dyDescent="0.25">
      <c r="A8" s="38">
        <v>5</v>
      </c>
      <c r="B8" s="61" t="s">
        <v>259</v>
      </c>
      <c r="C8" s="62" t="s">
        <v>260</v>
      </c>
      <c r="D8" s="38">
        <v>204272697</v>
      </c>
      <c r="E8" s="71">
        <v>1902.0057980499328</v>
      </c>
      <c r="F8" s="63">
        <v>2073.1863198744268</v>
      </c>
      <c r="G8" s="64">
        <v>0.09</v>
      </c>
      <c r="H8" s="65">
        <v>8</v>
      </c>
      <c r="I8" s="65">
        <v>248</v>
      </c>
    </row>
    <row r="9" spans="1:9" s="45" customFormat="1" x14ac:dyDescent="0.25">
      <c r="A9" s="38">
        <v>6</v>
      </c>
      <c r="B9" s="61" t="s">
        <v>261</v>
      </c>
      <c r="C9" s="62" t="s">
        <v>260</v>
      </c>
      <c r="D9" s="38">
        <v>204272697</v>
      </c>
      <c r="E9" s="71">
        <v>7608.0231921997311</v>
      </c>
      <c r="F9" s="63">
        <v>8292.7452794977071</v>
      </c>
      <c r="G9" s="64">
        <v>0.09</v>
      </c>
      <c r="H9" s="65">
        <v>32</v>
      </c>
      <c r="I9" s="65">
        <v>992</v>
      </c>
    </row>
    <row r="10" spans="1:9" s="45" customFormat="1" x14ac:dyDescent="0.25">
      <c r="A10" s="38">
        <v>7</v>
      </c>
      <c r="B10" s="61" t="s">
        <v>262</v>
      </c>
      <c r="C10" s="62" t="s">
        <v>260</v>
      </c>
      <c r="D10" s="38">
        <v>204272697</v>
      </c>
      <c r="E10" s="71">
        <v>237.7507247562416</v>
      </c>
      <c r="F10" s="63">
        <v>259.14828998430335</v>
      </c>
      <c r="G10" s="64">
        <v>0.09</v>
      </c>
      <c r="H10" s="65">
        <v>1</v>
      </c>
      <c r="I10" s="65">
        <v>31</v>
      </c>
    </row>
    <row r="11" spans="1:9" s="45" customFormat="1" x14ac:dyDescent="0.25">
      <c r="A11" s="38">
        <v>8</v>
      </c>
      <c r="B11" s="61" t="s">
        <v>263</v>
      </c>
      <c r="C11" s="62" t="s">
        <v>249</v>
      </c>
      <c r="D11" s="38"/>
      <c r="E11" s="71">
        <v>805.2847128840441</v>
      </c>
      <c r="F11" s="63">
        <v>805.2847128840441</v>
      </c>
      <c r="G11" s="64">
        <v>0</v>
      </c>
      <c r="H11" s="65">
        <v>3.3870967741935485</v>
      </c>
      <c r="I11" s="65">
        <v>105</v>
      </c>
    </row>
    <row r="12" spans="1:9" s="45" customFormat="1" x14ac:dyDescent="0.25">
      <c r="A12" s="38">
        <v>9</v>
      </c>
      <c r="B12" s="61" t="s">
        <v>264</v>
      </c>
      <c r="C12" s="62" t="s">
        <v>153</v>
      </c>
      <c r="D12" s="38">
        <v>203974434</v>
      </c>
      <c r="E12" s="71">
        <v>1902.0057980499328</v>
      </c>
      <c r="F12" s="63">
        <v>2073.1863198744268</v>
      </c>
      <c r="G12" s="64">
        <v>0.09</v>
      </c>
      <c r="H12" s="65">
        <v>8</v>
      </c>
      <c r="I12" s="65">
        <v>248</v>
      </c>
    </row>
    <row r="13" spans="1:9" s="45" customFormat="1" x14ac:dyDescent="0.25">
      <c r="A13" s="38">
        <v>10</v>
      </c>
      <c r="B13" s="61" t="s">
        <v>265</v>
      </c>
      <c r="C13" s="62" t="s">
        <v>266</v>
      </c>
      <c r="D13" s="38">
        <v>20974961</v>
      </c>
      <c r="E13" s="71">
        <v>713.25217426872484</v>
      </c>
      <c r="F13" s="63">
        <v>777.44486995291015</v>
      </c>
      <c r="G13" s="64">
        <v>0.09</v>
      </c>
      <c r="H13" s="65">
        <v>3</v>
      </c>
      <c r="I13" s="65">
        <v>93</v>
      </c>
    </row>
    <row r="14" spans="1:9" s="45" customFormat="1" x14ac:dyDescent="0.25">
      <c r="A14" s="38">
        <v>11</v>
      </c>
      <c r="B14" s="61" t="s">
        <v>267</v>
      </c>
      <c r="C14" s="62" t="s">
        <v>268</v>
      </c>
      <c r="D14" s="38">
        <v>175430013</v>
      </c>
      <c r="E14" s="71">
        <v>4279.5130456123488</v>
      </c>
      <c r="F14" s="63">
        <v>4664.6692197174607</v>
      </c>
      <c r="G14" s="64">
        <v>0.09</v>
      </c>
      <c r="H14" s="65">
        <v>18</v>
      </c>
      <c r="I14" s="65">
        <v>558</v>
      </c>
    </row>
    <row r="15" spans="1:9" s="45" customFormat="1" x14ac:dyDescent="0.25">
      <c r="A15" s="38">
        <v>12</v>
      </c>
      <c r="B15" s="61" t="s">
        <v>269</v>
      </c>
      <c r="C15" s="62" t="s">
        <v>270</v>
      </c>
      <c r="D15" s="38">
        <v>206852275</v>
      </c>
      <c r="E15" s="71">
        <v>237.7507247562416</v>
      </c>
      <c r="F15" s="63">
        <v>259.14828998430335</v>
      </c>
      <c r="G15" s="64">
        <v>0.09</v>
      </c>
      <c r="H15" s="65">
        <v>1</v>
      </c>
      <c r="I15" s="65">
        <v>31</v>
      </c>
    </row>
    <row r="16" spans="1:9" s="45" customFormat="1" x14ac:dyDescent="0.25">
      <c r="A16" s="38">
        <v>13</v>
      </c>
      <c r="B16" s="61" t="s">
        <v>271</v>
      </c>
      <c r="C16" s="62" t="s">
        <v>11</v>
      </c>
      <c r="D16" s="38">
        <v>202386257</v>
      </c>
      <c r="E16" s="71">
        <v>12363.037687324564</v>
      </c>
      <c r="F16" s="63">
        <v>13475.711079183775</v>
      </c>
      <c r="G16" s="64">
        <v>0.09</v>
      </c>
      <c r="H16" s="65">
        <v>52</v>
      </c>
      <c r="I16" s="65">
        <v>1612</v>
      </c>
    </row>
    <row r="17" spans="1:9" s="45" customFormat="1" ht="30" x14ac:dyDescent="0.25">
      <c r="A17" s="38">
        <v>14</v>
      </c>
      <c r="B17" s="61" t="s">
        <v>272</v>
      </c>
      <c r="C17" s="62" t="s">
        <v>273</v>
      </c>
      <c r="D17" s="38"/>
      <c r="E17" s="71">
        <v>475.50144951248319</v>
      </c>
      <c r="F17" s="63">
        <v>518.29657996860669</v>
      </c>
      <c r="G17" s="64">
        <v>0.09</v>
      </c>
      <c r="H17" s="65">
        <v>62</v>
      </c>
      <c r="I17" s="65">
        <v>2</v>
      </c>
    </row>
    <row r="18" spans="1:9" s="45" customFormat="1" x14ac:dyDescent="0.25">
      <c r="A18" s="38">
        <v>15</v>
      </c>
      <c r="B18" s="61" t="s">
        <v>274</v>
      </c>
      <c r="C18" s="62" t="s">
        <v>224</v>
      </c>
      <c r="D18" s="38">
        <v>102937179</v>
      </c>
      <c r="E18" s="71">
        <v>230.08134653829833</v>
      </c>
      <c r="F18" s="63">
        <v>250.78866772674519</v>
      </c>
      <c r="G18" s="64">
        <v>0.09</v>
      </c>
      <c r="H18" s="65">
        <v>0.967741935483871</v>
      </c>
      <c r="I18" s="65">
        <v>30</v>
      </c>
    </row>
    <row r="19" spans="1:9" s="45" customFormat="1" x14ac:dyDescent="0.25">
      <c r="A19" s="38">
        <v>16</v>
      </c>
      <c r="B19" s="61" t="s">
        <v>275</v>
      </c>
      <c r="C19" s="62" t="s">
        <v>166</v>
      </c>
      <c r="D19" s="38">
        <v>200945534</v>
      </c>
      <c r="E19" s="71">
        <v>7608.0231921997311</v>
      </c>
      <c r="F19" s="63">
        <v>8292.7452794977071</v>
      </c>
      <c r="G19" s="64">
        <v>0.09</v>
      </c>
      <c r="H19" s="65">
        <v>992</v>
      </c>
      <c r="I19" s="65">
        <v>32</v>
      </c>
    </row>
    <row r="20" spans="1:9" s="45" customFormat="1" x14ac:dyDescent="0.25">
      <c r="A20" s="38">
        <v>17</v>
      </c>
      <c r="B20" s="61" t="s">
        <v>276</v>
      </c>
      <c r="C20" s="62" t="s">
        <v>191</v>
      </c>
      <c r="D20" s="38">
        <v>205099586</v>
      </c>
      <c r="E20" s="71">
        <v>951.00289902496638</v>
      </c>
      <c r="F20" s="63">
        <v>1036.5931599372134</v>
      </c>
      <c r="G20" s="64">
        <v>0.09</v>
      </c>
      <c r="H20" s="65">
        <v>4</v>
      </c>
      <c r="I20" s="65">
        <v>124</v>
      </c>
    </row>
    <row r="21" spans="1:9" s="45" customFormat="1" x14ac:dyDescent="0.25">
      <c r="A21" s="38">
        <v>18</v>
      </c>
      <c r="B21" s="61" t="s">
        <v>277</v>
      </c>
      <c r="C21" s="62" t="s">
        <v>7</v>
      </c>
      <c r="D21" s="38">
        <v>206810422</v>
      </c>
      <c r="E21" s="71">
        <v>237.7507247562416</v>
      </c>
      <c r="F21" s="63">
        <v>259.14828998430335</v>
      </c>
      <c r="G21" s="64">
        <v>0.09</v>
      </c>
      <c r="H21" s="65">
        <v>1</v>
      </c>
      <c r="I21" s="65">
        <v>31</v>
      </c>
    </row>
    <row r="22" spans="1:9" s="45" customFormat="1" x14ac:dyDescent="0.25">
      <c r="A22" s="38">
        <v>19</v>
      </c>
      <c r="B22" s="61" t="s">
        <v>278</v>
      </c>
      <c r="C22" s="62" t="s">
        <v>229</v>
      </c>
      <c r="D22" s="38">
        <v>175094744</v>
      </c>
      <c r="E22" s="71">
        <v>237.7507247562416</v>
      </c>
      <c r="F22" s="63">
        <v>259.14828998430335</v>
      </c>
      <c r="G22" s="64">
        <v>0.09</v>
      </c>
      <c r="H22" s="65">
        <v>1</v>
      </c>
      <c r="I22" s="65">
        <v>31</v>
      </c>
    </row>
    <row r="23" spans="1:9" s="45" customFormat="1" x14ac:dyDescent="0.25">
      <c r="A23" s="38">
        <v>20</v>
      </c>
      <c r="B23" s="61" t="s">
        <v>279</v>
      </c>
      <c r="C23" s="62" t="s">
        <v>14</v>
      </c>
      <c r="D23" s="38">
        <v>931625</v>
      </c>
      <c r="E23" s="71">
        <v>475.50144951248319</v>
      </c>
      <c r="F23" s="63">
        <v>570.60173941497987</v>
      </c>
      <c r="G23" s="64">
        <v>0.2</v>
      </c>
      <c r="H23" s="65">
        <v>2</v>
      </c>
      <c r="I23" s="65">
        <v>62</v>
      </c>
    </row>
    <row r="24" spans="1:9" s="45" customFormat="1" x14ac:dyDescent="0.25">
      <c r="A24" s="38">
        <v>21</v>
      </c>
      <c r="B24" s="61" t="s">
        <v>280</v>
      </c>
      <c r="C24" s="62" t="s">
        <v>281</v>
      </c>
      <c r="D24" s="38">
        <v>206638093</v>
      </c>
      <c r="E24" s="71">
        <v>29082.282202440907</v>
      </c>
      <c r="F24" s="63">
        <v>31699.687600660593</v>
      </c>
      <c r="G24" s="64">
        <v>0.09</v>
      </c>
      <c r="H24" s="65">
        <v>122.3225806451613</v>
      </c>
      <c r="I24" s="65">
        <v>3792</v>
      </c>
    </row>
    <row r="25" spans="1:9" s="45" customFormat="1" x14ac:dyDescent="0.25">
      <c r="A25" s="38">
        <v>22</v>
      </c>
      <c r="B25" s="61" t="s">
        <v>282</v>
      </c>
      <c r="C25" s="62" t="s">
        <v>283</v>
      </c>
      <c r="D25" s="38"/>
      <c r="E25" s="71">
        <v>475.50144951248319</v>
      </c>
      <c r="F25" s="63">
        <v>475.50144951248319</v>
      </c>
      <c r="G25" s="64">
        <v>0</v>
      </c>
      <c r="H25" s="65">
        <v>2</v>
      </c>
      <c r="I25" s="65">
        <v>62</v>
      </c>
    </row>
    <row r="26" spans="1:9" s="45" customFormat="1" ht="20.25" customHeight="1" x14ac:dyDescent="0.25">
      <c r="A26" s="66"/>
      <c r="B26" s="67"/>
      <c r="C26" s="67"/>
      <c r="D26" s="67"/>
      <c r="E26" s="72">
        <f>SUM(E4:E25)</f>
        <v>73641.36964869134</v>
      </c>
      <c r="F26" s="54">
        <f>SUM(F4:F25)</f>
        <v>80231.436270023463</v>
      </c>
      <c r="G26" s="68"/>
      <c r="H26" s="55">
        <f>SUM(H4:H25)</f>
        <v>1332.1935483870968</v>
      </c>
      <c r="I26" s="55">
        <f>SUM(I4:I25)</f>
        <v>8582</v>
      </c>
    </row>
    <row r="28" spans="1:9" x14ac:dyDescent="0.25">
      <c r="E28" s="70"/>
      <c r="F28" s="70"/>
    </row>
    <row r="29" spans="1:9" x14ac:dyDescent="0.25">
      <c r="E29" s="73"/>
      <c r="F29" s="1"/>
      <c r="H29" s="59"/>
      <c r="I29" s="59"/>
    </row>
    <row r="30" spans="1:9" x14ac:dyDescent="0.25">
      <c r="E30" s="73"/>
      <c r="F30" s="1"/>
      <c r="H30" s="59"/>
      <c r="I30" s="59"/>
    </row>
    <row r="31" spans="1:9" x14ac:dyDescent="0.25">
      <c r="E31" s="73"/>
      <c r="F31" s="1"/>
      <c r="H31" s="59"/>
      <c r="I31" s="59"/>
    </row>
    <row r="32" spans="1:9" x14ac:dyDescent="0.25">
      <c r="E32" s="73"/>
      <c r="F32" s="1"/>
      <c r="H32" s="59"/>
      <c r="I32" s="59"/>
    </row>
    <row r="33" spans="5:9" x14ac:dyDescent="0.25">
      <c r="E33" s="73"/>
      <c r="F33" s="1"/>
      <c r="H33" s="59"/>
      <c r="I33" s="59"/>
    </row>
    <row r="34" spans="5:9" x14ac:dyDescent="0.25">
      <c r="E34" s="73"/>
      <c r="F34" s="1"/>
      <c r="H34" s="59"/>
      <c r="I34" s="59"/>
    </row>
    <row r="35" spans="5:9" x14ac:dyDescent="0.25">
      <c r="E35" s="73"/>
      <c r="F35" s="1"/>
      <c r="H35" s="59"/>
      <c r="I35" s="59"/>
    </row>
    <row r="36" spans="5:9" x14ac:dyDescent="0.25">
      <c r="E36" s="73"/>
      <c r="F36" s="1"/>
      <c r="H36" s="59"/>
      <c r="I36" s="59"/>
    </row>
    <row r="37" spans="5:9" x14ac:dyDescent="0.25">
      <c r="E37" s="73"/>
      <c r="F37" s="1"/>
      <c r="H37" s="59"/>
      <c r="I37" s="59"/>
    </row>
    <row r="38" spans="5:9" x14ac:dyDescent="0.25">
      <c r="E38" s="73"/>
      <c r="F38" s="1"/>
      <c r="H38" s="59"/>
      <c r="I38" s="59"/>
    </row>
    <row r="39" spans="5:9" x14ac:dyDescent="0.25">
      <c r="E39" s="73"/>
      <c r="F39" s="1"/>
      <c r="H39" s="59"/>
      <c r="I39" s="59"/>
    </row>
    <row r="40" spans="5:9" x14ac:dyDescent="0.25">
      <c r="E40" s="73"/>
      <c r="F40" s="1"/>
      <c r="H40" s="59"/>
      <c r="I40" s="59"/>
    </row>
    <row r="41" spans="5:9" x14ac:dyDescent="0.25">
      <c r="E41" s="73"/>
      <c r="F41" s="1"/>
      <c r="H41" s="59"/>
      <c r="I41" s="59"/>
    </row>
    <row r="42" spans="5:9" x14ac:dyDescent="0.25">
      <c r="E42" s="73"/>
      <c r="F42" s="1"/>
      <c r="H42" s="59"/>
      <c r="I42" s="59"/>
    </row>
    <row r="43" spans="5:9" x14ac:dyDescent="0.25">
      <c r="E43" s="73"/>
      <c r="F43" s="1"/>
      <c r="H43" s="59"/>
      <c r="I43" s="59"/>
    </row>
    <row r="44" spans="5:9" x14ac:dyDescent="0.25">
      <c r="E44" s="73"/>
      <c r="F44" s="1"/>
      <c r="H44" s="59"/>
      <c r="I44" s="59"/>
    </row>
    <row r="45" spans="5:9" x14ac:dyDescent="0.25">
      <c r="E45" s="73"/>
      <c r="F45" s="1"/>
      <c r="H45" s="59"/>
      <c r="I45" s="59"/>
    </row>
    <row r="46" spans="5:9" x14ac:dyDescent="0.25">
      <c r="E46" s="73"/>
      <c r="F46" s="1"/>
      <c r="H46" s="59"/>
      <c r="I46" s="59"/>
    </row>
    <row r="47" spans="5:9" x14ac:dyDescent="0.25">
      <c r="E47" s="73"/>
      <c r="F47" s="1"/>
      <c r="H47" s="59"/>
      <c r="I47" s="59"/>
    </row>
    <row r="48" spans="5:9" x14ac:dyDescent="0.25">
      <c r="E48" s="73"/>
      <c r="F48" s="1"/>
      <c r="H48" s="59"/>
      <c r="I48" s="59"/>
    </row>
    <row r="49" spans="5:9" x14ac:dyDescent="0.25">
      <c r="E49" s="73"/>
      <c r="F49" s="1"/>
      <c r="H49" s="59"/>
      <c r="I49" s="59"/>
    </row>
    <row r="50" spans="5:9" x14ac:dyDescent="0.25">
      <c r="E50" s="73"/>
      <c r="F50" s="1"/>
      <c r="H50" s="59"/>
      <c r="I50" s="59"/>
    </row>
  </sheetData>
  <autoFilter ref="A3:I26"/>
  <mergeCells count="1">
    <mergeCell ref="A1:I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ФО</vt:lpstr>
      <vt:lpstr>Списък 30 Февруари</vt:lpstr>
      <vt:lpstr>ОДОБРЕНИ - НОЕМВРИ</vt:lpstr>
      <vt:lpstr>ОДОБРЕНИ - ДЕКЕМВРИ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Atanasov</dc:creator>
  <cp:lastModifiedBy>Marina Popova</cp:lastModifiedBy>
  <dcterms:created xsi:type="dcterms:W3CDTF">2025-11-26T20:16:24Z</dcterms:created>
  <dcterms:modified xsi:type="dcterms:W3CDTF">2026-01-15T10:43:20Z</dcterms:modified>
</cp:coreProperties>
</file>